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Downes/Library/Mobile Documents/com~apple~CloudDocs/Documents/_X-League/XLSS Versions/"/>
    </mc:Choice>
  </mc:AlternateContent>
  <xr:revisionPtr revIDLastSave="0" documentId="13_ncr:1_{463D1457-6D55-054B-9250-22A25F87BD24}" xr6:coauthVersionLast="47" xr6:coauthVersionMax="47" xr10:uidLastSave="{00000000-0000-0000-0000-000000000000}"/>
  <bookViews>
    <workbookView xWindow="31080" yWindow="4060" windowWidth="47240" windowHeight="28820" activeTab="1" xr2:uid="{30FE693F-168D-544E-A34D-BB740B5C69C4}"/>
  </bookViews>
  <sheets>
    <sheet name="Instructions" sheetId="2" r:id="rId1"/>
    <sheet name="Match 1" sheetId="1" r:id="rId2"/>
  </sheets>
  <definedNames>
    <definedName name="_xlnm.Print_Area" localSheetId="1">'Match 1'!$A$1:$AG$97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5" i="1" l="1"/>
  <c r="M95" i="1"/>
  <c r="G95" i="1"/>
  <c r="X93" i="1" a="1"/>
  <c r="X93" i="1" s="1"/>
  <c r="U93" i="1" a="1"/>
  <c r="U93" i="1" s="1"/>
  <c r="W93" i="1" s="1"/>
  <c r="R93" i="1" a="1"/>
  <c r="R93" i="1" s="1"/>
  <c r="O93" i="1" a="1"/>
  <c r="O93" i="1" s="1"/>
  <c r="Q93" i="1" s="1"/>
  <c r="L93" i="1" a="1"/>
  <c r="L93" i="1" s="1"/>
  <c r="I93" i="1" a="1"/>
  <c r="I93" i="1" s="1"/>
  <c r="K93" i="1" s="1"/>
  <c r="F93" i="1"/>
  <c r="Y92" i="1"/>
  <c r="F92" i="1"/>
  <c r="I92" i="1" s="1"/>
  <c r="X91" i="1" a="1"/>
  <c r="X91" i="1" s="1"/>
  <c r="U91" i="1" a="1"/>
  <c r="U91" i="1" s="1"/>
  <c r="W91" i="1" s="1"/>
  <c r="R91" i="1" a="1"/>
  <c r="R91" i="1" s="1"/>
  <c r="O91" i="1" a="1"/>
  <c r="O91" i="1" s="1"/>
  <c r="Q91" i="1" s="1"/>
  <c r="L91" i="1" a="1"/>
  <c r="L91" i="1" s="1"/>
  <c r="I91" i="1" a="1"/>
  <c r="I91" i="1" s="1"/>
  <c r="K91" i="1" s="1"/>
  <c r="F91" i="1"/>
  <c r="Y90" i="1"/>
  <c r="F90" i="1"/>
  <c r="I90" i="1" s="1"/>
  <c r="X89" i="1" a="1"/>
  <c r="X89" i="1" s="1"/>
  <c r="U89" i="1" a="1"/>
  <c r="U89" i="1" s="1"/>
  <c r="W89" i="1" s="1"/>
  <c r="R89" i="1" a="1"/>
  <c r="R89" i="1" s="1"/>
  <c r="O89" i="1" a="1"/>
  <c r="O89" i="1" s="1"/>
  <c r="Q89" i="1" s="1"/>
  <c r="L89" i="1" a="1"/>
  <c r="L89" i="1" s="1"/>
  <c r="I89" i="1" a="1"/>
  <c r="I89" i="1" s="1"/>
  <c r="K89" i="1" s="1"/>
  <c r="F89" i="1"/>
  <c r="Y88" i="1"/>
  <c r="F88" i="1"/>
  <c r="O88" i="1" s="1"/>
  <c r="O92" i="1" l="1"/>
  <c r="Q92" i="1" s="1"/>
  <c r="U92" i="1"/>
  <c r="W92" i="1" s="1"/>
  <c r="U90" i="1"/>
  <c r="W90" i="1" s="1"/>
  <c r="O90" i="1"/>
  <c r="Q90" i="1" s="1"/>
  <c r="Y95" i="1"/>
  <c r="U88" i="1"/>
  <c r="U95" i="1" s="1"/>
  <c r="O95" i="1"/>
  <c r="Q88" i="1"/>
  <c r="AA90" i="1"/>
  <c r="AC90" i="1" s="1"/>
  <c r="K90" i="1"/>
  <c r="AA92" i="1"/>
  <c r="AC92" i="1" s="1"/>
  <c r="K92" i="1"/>
  <c r="W88" i="1"/>
  <c r="I88" i="1"/>
  <c r="X79" i="1" a="1"/>
  <c r="X79" i="1" s="1"/>
  <c r="X77" i="1" a="1"/>
  <c r="X77" i="1" s="1"/>
  <c r="X75" i="1" a="1"/>
  <c r="X75" i="1" s="1"/>
  <c r="R79" i="1" a="1"/>
  <c r="R79" i="1" s="1"/>
  <c r="R77" i="1" a="1"/>
  <c r="R77" i="1" s="1"/>
  <c r="R75" i="1" a="1"/>
  <c r="R75" i="1" s="1"/>
  <c r="L79" i="1" a="1"/>
  <c r="L79" i="1" s="1"/>
  <c r="L77" i="1" a="1"/>
  <c r="L77" i="1" s="1"/>
  <c r="L75" i="1" a="1"/>
  <c r="L75" i="1" s="1"/>
  <c r="X65" i="1" a="1"/>
  <c r="X65" i="1" s="1"/>
  <c r="X63" i="1" a="1"/>
  <c r="X63" i="1" s="1"/>
  <c r="X61" i="1" a="1"/>
  <c r="X61" i="1" s="1"/>
  <c r="R65" i="1" a="1"/>
  <c r="R65" i="1" s="1"/>
  <c r="R63" i="1" a="1"/>
  <c r="R63" i="1" s="1"/>
  <c r="R61" i="1" a="1"/>
  <c r="R61" i="1" s="1"/>
  <c r="L65" i="1" a="1"/>
  <c r="L65" i="1" s="1"/>
  <c r="L63" i="1" a="1"/>
  <c r="L63" i="1" s="1"/>
  <c r="L61" i="1" a="1"/>
  <c r="L61" i="1" s="1"/>
  <c r="S67" i="1"/>
  <c r="M67" i="1"/>
  <c r="G67" i="1"/>
  <c r="U65" i="1" a="1"/>
  <c r="U65" i="1" s="1"/>
  <c r="W65" i="1" s="1"/>
  <c r="O65" i="1" a="1"/>
  <c r="O65" i="1" s="1"/>
  <c r="Q65" i="1" s="1"/>
  <c r="I65" i="1" a="1"/>
  <c r="I65" i="1" s="1"/>
  <c r="K65" i="1" s="1"/>
  <c r="F65" i="1"/>
  <c r="Y64" i="1"/>
  <c r="F64" i="1"/>
  <c r="I64" i="1" s="1"/>
  <c r="U63" i="1" a="1"/>
  <c r="U63" i="1" s="1"/>
  <c r="W63" i="1" s="1"/>
  <c r="O63" i="1" a="1"/>
  <c r="O63" i="1" s="1"/>
  <c r="Q63" i="1" s="1"/>
  <c r="I63" i="1" a="1"/>
  <c r="I63" i="1" s="1"/>
  <c r="K63" i="1" s="1"/>
  <c r="F63" i="1"/>
  <c r="Y62" i="1"/>
  <c r="F62" i="1"/>
  <c r="I62" i="1" s="1"/>
  <c r="U61" i="1" a="1"/>
  <c r="U61" i="1" s="1"/>
  <c r="W61" i="1" s="1"/>
  <c r="O61" i="1" a="1"/>
  <c r="O61" i="1" s="1"/>
  <c r="Q61" i="1" s="1"/>
  <c r="I61" i="1" a="1"/>
  <c r="I61" i="1" s="1"/>
  <c r="K61" i="1" s="1"/>
  <c r="F61" i="1"/>
  <c r="Y60" i="1"/>
  <c r="F60" i="1"/>
  <c r="O60" i="1" s="1"/>
  <c r="S81" i="1"/>
  <c r="X81" i="1" s="1"/>
  <c r="M81" i="1"/>
  <c r="R81" i="1" s="1"/>
  <c r="G81" i="1"/>
  <c r="L81" i="1" s="1"/>
  <c r="U79" i="1" a="1"/>
  <c r="U79" i="1" s="1"/>
  <c r="W79" i="1" s="1"/>
  <c r="O79" i="1" a="1"/>
  <c r="O79" i="1" s="1"/>
  <c r="Q79" i="1" s="1"/>
  <c r="I79" i="1" a="1"/>
  <c r="I79" i="1" s="1"/>
  <c r="K79" i="1" s="1"/>
  <c r="F79" i="1"/>
  <c r="Y78" i="1"/>
  <c r="F78" i="1"/>
  <c r="I78" i="1" s="1"/>
  <c r="U77" i="1" a="1"/>
  <c r="U77" i="1" s="1"/>
  <c r="W77" i="1" s="1"/>
  <c r="O77" i="1" a="1"/>
  <c r="O77" i="1" s="1"/>
  <c r="Q77" i="1" s="1"/>
  <c r="I77" i="1" a="1"/>
  <c r="I77" i="1" s="1"/>
  <c r="K77" i="1" s="1"/>
  <c r="F77" i="1"/>
  <c r="Y76" i="1"/>
  <c r="F76" i="1"/>
  <c r="I76" i="1" s="1"/>
  <c r="U75" i="1" a="1"/>
  <c r="U75" i="1" s="1"/>
  <c r="W75" i="1" s="1"/>
  <c r="O75" i="1" a="1"/>
  <c r="O75" i="1" s="1"/>
  <c r="Q75" i="1" s="1"/>
  <c r="I75" i="1" a="1"/>
  <c r="I75" i="1" s="1"/>
  <c r="K75" i="1" s="1"/>
  <c r="F75" i="1"/>
  <c r="Y74" i="1"/>
  <c r="F74" i="1"/>
  <c r="O74" i="1" s="1"/>
  <c r="F51" i="1"/>
  <c r="F49" i="1"/>
  <c r="F47" i="1"/>
  <c r="U51" i="1" a="1"/>
  <c r="U51" i="1" s="1"/>
  <c r="W51" i="1" s="1"/>
  <c r="U49" i="1" a="1"/>
  <c r="U49" i="1" s="1"/>
  <c r="W49" i="1" s="1"/>
  <c r="U47" i="1" a="1"/>
  <c r="U47" i="1" s="1"/>
  <c r="W47" i="1" s="1"/>
  <c r="O51" i="1" a="1"/>
  <c r="O51" i="1" s="1"/>
  <c r="Q51" i="1" s="1"/>
  <c r="O49" i="1" a="1"/>
  <c r="O49" i="1" s="1"/>
  <c r="Q49" i="1" s="1"/>
  <c r="O47" i="1" a="1"/>
  <c r="O47" i="1" s="1"/>
  <c r="Q47" i="1" s="1"/>
  <c r="I51" i="1" a="1"/>
  <c r="I51" i="1" s="1"/>
  <c r="K51" i="1" s="1"/>
  <c r="I49" i="1" a="1"/>
  <c r="I49" i="1" s="1"/>
  <c r="K49" i="1" s="1"/>
  <c r="I47" i="1" a="1"/>
  <c r="I47" i="1" s="1"/>
  <c r="K47" i="1" s="1"/>
  <c r="F46" i="1"/>
  <c r="U46" i="1" s="1"/>
  <c r="W46" i="1" s="1"/>
  <c r="S53" i="1"/>
  <c r="M53" i="1"/>
  <c r="G53" i="1"/>
  <c r="Y50" i="1"/>
  <c r="Y48" i="1"/>
  <c r="Y46" i="1"/>
  <c r="X51" i="1" a="1"/>
  <c r="X51" i="1" s="1"/>
  <c r="X49" i="1" a="1"/>
  <c r="X49" i="1" s="1"/>
  <c r="X46" i="1" a="1"/>
  <c r="X46" i="1" s="1"/>
  <c r="R51" i="1" a="1"/>
  <c r="R51" i="1" s="1"/>
  <c r="R49" i="1" a="1"/>
  <c r="R49" i="1" s="1"/>
  <c r="L51" i="1" a="1"/>
  <c r="L51" i="1" s="1"/>
  <c r="L49" i="1" a="1"/>
  <c r="L49" i="1" s="1"/>
  <c r="L47" i="1" a="1"/>
  <c r="L47" i="1" s="1"/>
  <c r="K4" i="1" a="1"/>
  <c r="K4" i="1" s="1"/>
  <c r="S29" i="1"/>
  <c r="M29" i="1"/>
  <c r="G29" i="1"/>
  <c r="Y26" i="1"/>
  <c r="Y24" i="1"/>
  <c r="Y22" i="1"/>
  <c r="Y8" i="1"/>
  <c r="Y6" i="1"/>
  <c r="Y4" i="1"/>
  <c r="S11" i="1"/>
  <c r="M11" i="1"/>
  <c r="G11" i="1"/>
  <c r="W27" i="1" a="1"/>
  <c r="W27" i="1" s="1"/>
  <c r="W26" i="1" a="1"/>
  <c r="W26" i="1" s="1"/>
  <c r="W25" i="1" a="1"/>
  <c r="W25" i="1" s="1"/>
  <c r="W24" i="1" a="1"/>
  <c r="W24" i="1" s="1"/>
  <c r="W23" i="1" a="1"/>
  <c r="W23" i="1" s="1"/>
  <c r="W22" i="1" a="1"/>
  <c r="W22" i="1" s="1"/>
  <c r="Q27" i="1" a="1"/>
  <c r="Q27" i="1" s="1"/>
  <c r="Q26" i="1" a="1"/>
  <c r="Q26" i="1" s="1"/>
  <c r="Q25" i="1" a="1"/>
  <c r="Q25" i="1" s="1"/>
  <c r="Q24" i="1" a="1"/>
  <c r="Q24" i="1" s="1"/>
  <c r="Q23" i="1" a="1"/>
  <c r="Q23" i="1" s="1"/>
  <c r="Q22" i="1" a="1"/>
  <c r="Q22" i="1" s="1"/>
  <c r="K27" i="1" a="1"/>
  <c r="K27" i="1" s="1"/>
  <c r="K26" i="1" a="1"/>
  <c r="K26" i="1" s="1"/>
  <c r="K25" i="1" a="1"/>
  <c r="K25" i="1" s="1"/>
  <c r="K24" i="1" a="1"/>
  <c r="K24" i="1" s="1"/>
  <c r="K23" i="1" a="1"/>
  <c r="K23" i="1" s="1"/>
  <c r="K22" i="1" a="1"/>
  <c r="K22" i="1" s="1"/>
  <c r="W9" i="1" a="1"/>
  <c r="W9" i="1" s="1"/>
  <c r="W8" i="1" a="1"/>
  <c r="W8" i="1" s="1"/>
  <c r="W7" i="1" a="1"/>
  <c r="W7" i="1" s="1"/>
  <c r="W6" i="1" a="1"/>
  <c r="W6" i="1" s="1"/>
  <c r="W5" i="1" a="1"/>
  <c r="W5" i="1" s="1"/>
  <c r="W4" i="1" a="1"/>
  <c r="W4" i="1" s="1"/>
  <c r="Q9" i="1" a="1"/>
  <c r="Q9" i="1" s="1"/>
  <c r="Q8" i="1" a="1"/>
  <c r="Q8" i="1" s="1"/>
  <c r="Q7" i="1" a="1"/>
  <c r="Q7" i="1" s="1"/>
  <c r="Q6" i="1" a="1"/>
  <c r="Q6" i="1" s="1"/>
  <c r="Q5" i="1" a="1"/>
  <c r="Q5" i="1" s="1"/>
  <c r="Q4" i="1" a="1"/>
  <c r="Q4" i="1" s="1"/>
  <c r="K9" i="1" a="1"/>
  <c r="K9" i="1" s="1"/>
  <c r="K8" i="1" a="1"/>
  <c r="K8" i="1" s="1"/>
  <c r="K7" i="1" a="1"/>
  <c r="K7" i="1" s="1"/>
  <c r="K6" i="1" a="1"/>
  <c r="K6" i="1" s="1"/>
  <c r="K5" i="1" a="1"/>
  <c r="K5" i="1" s="1"/>
  <c r="AC26" i="1" l="1" a="1"/>
  <c r="AC26" i="1" s="1"/>
  <c r="AC22" i="1" a="1"/>
  <c r="AC22" i="1" s="1"/>
  <c r="AC24" i="1" a="1"/>
  <c r="AC24" i="1" s="1"/>
  <c r="W95" i="1"/>
  <c r="X88" i="1" a="1"/>
  <c r="X88" i="1" s="1"/>
  <c r="Q95" i="1"/>
  <c r="R88" i="1" a="1"/>
  <c r="R88" i="1" s="1"/>
  <c r="AC8" i="1" a="1"/>
  <c r="AC8" i="1" s="1"/>
  <c r="AC6" i="1" a="1"/>
  <c r="AC6" i="1" s="1"/>
  <c r="AC4" i="1" a="1"/>
  <c r="AC4" i="1" s="1"/>
  <c r="Y81" i="1"/>
  <c r="Y67" i="1"/>
  <c r="I95" i="1"/>
  <c r="K88" i="1"/>
  <c r="AA88" i="1"/>
  <c r="U74" i="1"/>
  <c r="W74" i="1" s="1"/>
  <c r="X74" i="1" s="1" a="1"/>
  <c r="X74" i="1" s="1"/>
  <c r="O76" i="1"/>
  <c r="Q76" i="1" s="1"/>
  <c r="R76" i="1" s="1" a="1"/>
  <c r="R76" i="1" s="1"/>
  <c r="U76" i="1"/>
  <c r="W76" i="1" s="1"/>
  <c r="X76" i="1" s="1" a="1"/>
  <c r="X76" i="1" s="1"/>
  <c r="U60" i="1"/>
  <c r="W60" i="1" s="1"/>
  <c r="X60" i="1" s="1" a="1"/>
  <c r="X60" i="1" s="1"/>
  <c r="O64" i="1"/>
  <c r="Q64" i="1" s="1"/>
  <c r="U64" i="1"/>
  <c r="W64" i="1" s="1"/>
  <c r="I74" i="1"/>
  <c r="K74" i="1" s="1"/>
  <c r="L74" i="1" s="1" a="1"/>
  <c r="L74" i="1" s="1"/>
  <c r="O78" i="1"/>
  <c r="Q78" i="1" s="1"/>
  <c r="R78" i="1" s="1" a="1"/>
  <c r="R78" i="1" s="1"/>
  <c r="U78" i="1"/>
  <c r="W78" i="1" s="1"/>
  <c r="X78" i="1" s="1" a="1"/>
  <c r="X78" i="1" s="1"/>
  <c r="O62" i="1"/>
  <c r="Q62" i="1" s="1"/>
  <c r="U62" i="1"/>
  <c r="W62" i="1" s="1"/>
  <c r="O46" i="1"/>
  <c r="Q46" i="1" s="1"/>
  <c r="Q60" i="1"/>
  <c r="K62" i="1"/>
  <c r="K64" i="1"/>
  <c r="I60" i="1"/>
  <c r="Q74" i="1"/>
  <c r="R74" i="1" s="1" a="1"/>
  <c r="R74" i="1" s="1"/>
  <c r="K76" i="1"/>
  <c r="L76" i="1" s="1" a="1"/>
  <c r="L76" i="1" s="1"/>
  <c r="AA76" i="1"/>
  <c r="AC76" i="1" s="1"/>
  <c r="AD90" i="1" s="1" a="1"/>
  <c r="AD90" i="1" s="1"/>
  <c r="K78" i="1"/>
  <c r="L78" i="1" s="1" a="1"/>
  <c r="L78" i="1" s="1"/>
  <c r="R47" i="1" a="1"/>
  <c r="R47" i="1" s="1"/>
  <c r="I46" i="1"/>
  <c r="Y53" i="1"/>
  <c r="Y11" i="1"/>
  <c r="X92" i="1" l="1" a="1"/>
  <c r="X92" i="1" s="1"/>
  <c r="X90" i="1" a="1"/>
  <c r="X90" i="1" s="1"/>
  <c r="R92" i="1" a="1"/>
  <c r="R92" i="1" s="1"/>
  <c r="R90" i="1" a="1"/>
  <c r="R90" i="1" s="1"/>
  <c r="L92" i="1" a="1"/>
  <c r="L92" i="1" s="1"/>
  <c r="L90" i="1" a="1"/>
  <c r="L90" i="1" s="1"/>
  <c r="AD76" i="1" a="1"/>
  <c r="AD76" i="1" s="1"/>
  <c r="R60" i="1" a="1"/>
  <c r="R60" i="1" s="1"/>
  <c r="K95" i="1"/>
  <c r="L88" i="1" a="1"/>
  <c r="L88" i="1" s="1"/>
  <c r="X47" i="1" a="1"/>
  <c r="X47" i="1" s="1"/>
  <c r="R46" i="1" a="1"/>
  <c r="R46" i="1" s="1"/>
  <c r="W81" i="1"/>
  <c r="X95" i="1" s="1"/>
  <c r="K81" i="1"/>
  <c r="L95" i="1" s="1"/>
  <c r="AA74" i="1"/>
  <c r="AC74" i="1" s="1"/>
  <c r="Q81" i="1"/>
  <c r="R95" i="1" s="1"/>
  <c r="I81" i="1"/>
  <c r="O81" i="1"/>
  <c r="W67" i="1"/>
  <c r="Q67" i="1"/>
  <c r="O67" i="1"/>
  <c r="AA95" i="1"/>
  <c r="AC88" i="1"/>
  <c r="U81" i="1"/>
  <c r="AA62" i="1"/>
  <c r="AC62" i="1" s="1"/>
  <c r="U67" i="1"/>
  <c r="AA64" i="1"/>
  <c r="AC64" i="1" s="1"/>
  <c r="AA78" i="1"/>
  <c r="AC78" i="1" s="1"/>
  <c r="K60" i="1"/>
  <c r="AA60" i="1"/>
  <c r="I67" i="1"/>
  <c r="AD88" i="1" l="1" a="1"/>
  <c r="AD88" i="1" s="1"/>
  <c r="AD74" i="1" a="1"/>
  <c r="AD74" i="1" s="1"/>
  <c r="AD92" i="1" a="1"/>
  <c r="AD92" i="1" s="1"/>
  <c r="AD78" i="1" a="1"/>
  <c r="AD78" i="1" s="1"/>
  <c r="AC95" i="1"/>
  <c r="K67" i="1"/>
  <c r="AC81" i="1"/>
  <c r="AA81" i="1"/>
  <c r="AA67" i="1"/>
  <c r="AC60" i="1"/>
  <c r="AD95" i="1" l="1"/>
  <c r="AD81" i="1"/>
  <c r="AC67" i="1"/>
  <c r="C87" i="1"/>
  <c r="C73" i="1"/>
  <c r="C59" i="1"/>
  <c r="F50" i="1"/>
  <c r="F48" i="1"/>
  <c r="C45" i="1"/>
  <c r="AA35" i="1"/>
  <c r="U35" i="1"/>
  <c r="K36" i="1"/>
  <c r="E36" i="1"/>
  <c r="B22" i="1"/>
  <c r="B46" i="1" s="1"/>
  <c r="B60" i="1" s="1"/>
  <c r="W11" i="1"/>
  <c r="Q11" i="1"/>
  <c r="O50" i="1" l="1"/>
  <c r="Q50" i="1" s="1"/>
  <c r="I50" i="1"/>
  <c r="U50" i="1"/>
  <c r="W50" i="1" s="1"/>
  <c r="O48" i="1"/>
  <c r="Q48" i="1" s="1"/>
  <c r="I48" i="1"/>
  <c r="I53" i="1" s="1"/>
  <c r="U48" i="1"/>
  <c r="W48" i="1" s="1"/>
  <c r="B74" i="1"/>
  <c r="B88" i="1" s="1"/>
  <c r="K11" i="1"/>
  <c r="K13" i="1" s="1"/>
  <c r="Y29" i="1"/>
  <c r="Q29" i="1"/>
  <c r="Q31" i="1" s="1"/>
  <c r="W13" i="1"/>
  <c r="W29" i="1"/>
  <c r="W31" i="1" s="1"/>
  <c r="K29" i="1"/>
  <c r="K31" i="1" s="1"/>
  <c r="E37" i="1"/>
  <c r="K37" i="1"/>
  <c r="K46" i="1"/>
  <c r="Q13" i="1"/>
  <c r="R48" i="1" l="1" a="1"/>
  <c r="R48" i="1" s="1"/>
  <c r="R62" i="1" a="1"/>
  <c r="R62" i="1" s="1"/>
  <c r="X48" i="1" a="1"/>
  <c r="X48" i="1" s="1"/>
  <c r="X62" i="1" a="1"/>
  <c r="X62" i="1" s="1"/>
  <c r="X50" i="1" a="1"/>
  <c r="X50" i="1" s="1"/>
  <c r="X64" i="1" a="1"/>
  <c r="X64" i="1" s="1"/>
  <c r="L46" i="1" a="1"/>
  <c r="L46" i="1" s="1"/>
  <c r="L60" i="1" a="1"/>
  <c r="L60" i="1" s="1"/>
  <c r="R50" i="1" a="1"/>
  <c r="R50" i="1" s="1"/>
  <c r="R64" i="1" a="1"/>
  <c r="R64" i="1" s="1"/>
  <c r="U53" i="1"/>
  <c r="O53" i="1"/>
  <c r="AA48" i="1"/>
  <c r="AC48" i="1" s="1"/>
  <c r="K48" i="1"/>
  <c r="AA50" i="1"/>
  <c r="AC50" i="1" s="1"/>
  <c r="K50" i="1"/>
  <c r="L64" i="1" s="1" a="1"/>
  <c r="L64" i="1" s="1"/>
  <c r="W53" i="1"/>
  <c r="X67" i="1" s="1"/>
  <c r="AA46" i="1"/>
  <c r="Q53" i="1"/>
  <c r="R67" i="1" s="1"/>
  <c r="AC29" i="1"/>
  <c r="AC31" i="1" s="1"/>
  <c r="AF31" i="1" s="1"/>
  <c r="AA37" i="1" s="1"/>
  <c r="AC11" i="1"/>
  <c r="AC13" i="1" s="1"/>
  <c r="AF13" i="1" s="1"/>
  <c r="U37" i="1" s="1"/>
  <c r="AD64" i="1" l="1" a="1"/>
  <c r="AD64" i="1" s="1"/>
  <c r="AD50" i="1" a="1"/>
  <c r="AD50" i="1" s="1"/>
  <c r="AD48" i="1" a="1"/>
  <c r="AD48" i="1" s="1"/>
  <c r="AD62" i="1" a="1"/>
  <c r="AD62" i="1" s="1"/>
  <c r="L48" i="1" a="1"/>
  <c r="L48" i="1" s="1"/>
  <c r="L62" i="1" a="1"/>
  <c r="L62" i="1" s="1"/>
  <c r="K53" i="1"/>
  <c r="L67" i="1" s="1"/>
  <c r="L50" i="1" a="1"/>
  <c r="L50" i="1" s="1"/>
  <c r="AA53" i="1"/>
  <c r="AC46" i="1"/>
  <c r="K38" i="1"/>
  <c r="R53" i="1"/>
  <c r="R55" i="1" s="1"/>
  <c r="X69" i="1"/>
  <c r="R69" i="1"/>
  <c r="L69" i="1"/>
  <c r="L53" i="1"/>
  <c r="X53" i="1"/>
  <c r="X55" i="1" s="1"/>
  <c r="L55" i="1" l="1"/>
  <c r="AD60" i="1" a="1"/>
  <c r="AD60" i="1" s="1"/>
  <c r="AD46" i="1" a="1"/>
  <c r="AD46" i="1" s="1"/>
  <c r="AC53" i="1"/>
  <c r="AD67" i="1" s="1"/>
  <c r="R83" i="1"/>
  <c r="E39" i="1"/>
  <c r="X83" i="1"/>
  <c r="L97" i="1"/>
  <c r="X97" i="1"/>
  <c r="R97" i="1"/>
  <c r="L83" i="1"/>
  <c r="AD69" i="1" l="1"/>
  <c r="AF69" i="1" s="1"/>
  <c r="AA38" i="1" s="1"/>
  <c r="AD53" i="1"/>
  <c r="AD55" i="1" s="1"/>
  <c r="AF55" i="1" s="1"/>
  <c r="U38" i="1" s="1"/>
  <c r="E38" i="1"/>
  <c r="E40" i="1" s="1"/>
  <c r="K39" i="1"/>
  <c r="K40" i="1" s="1"/>
  <c r="AD97" i="1"/>
  <c r="AF97" i="1" s="1"/>
  <c r="AA39" i="1" s="1"/>
  <c r="AD83" i="1"/>
  <c r="AF83" i="1" s="1"/>
  <c r="U39" i="1" s="1"/>
  <c r="O40" i="1" l="1"/>
  <c r="AA40" i="1" s="1"/>
  <c r="I40" i="1"/>
  <c r="U40" i="1" s="1"/>
  <c r="U41" i="1" s="1"/>
  <c r="AA4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<sst xmlns="http://schemas.openxmlformats.org/spreadsheetml/2006/main" count="410" uniqueCount="59">
  <si>
    <t>VENUE:</t>
  </si>
  <si>
    <t>DATE:</t>
  </si>
  <si>
    <t>Point System</t>
  </si>
  <si>
    <t>SCRATCH PAIR</t>
  </si>
  <si>
    <t>Game 1</t>
  </si>
  <si>
    <t>Game 2</t>
  </si>
  <si>
    <t>Game 3</t>
  </si>
  <si>
    <t>SERIES</t>
  </si>
  <si>
    <t>Head-to-Head</t>
  </si>
  <si>
    <t>Left Lane</t>
  </si>
  <si>
    <t>AVG</t>
  </si>
  <si>
    <t>HDCP</t>
  </si>
  <si>
    <t>Score</t>
  </si>
  <si>
    <t>Pts</t>
  </si>
  <si>
    <t>Series</t>
  </si>
  <si>
    <t>Team Game</t>
  </si>
  <si>
    <t>A</t>
  </si>
  <si>
    <t>Individual Wood</t>
  </si>
  <si>
    <t>Pair Wood</t>
  </si>
  <si>
    <t>B</t>
  </si>
  <si>
    <t>Matchup Wood</t>
  </si>
  <si>
    <t>Tie</t>
  </si>
  <si>
    <t>C</t>
  </si>
  <si>
    <t>TEAM TOTAL SCORES</t>
  </si>
  <si>
    <r>
      <t xml:space="preserve">Total Wood </t>
    </r>
    <r>
      <rPr>
        <sz val="11"/>
        <color theme="1"/>
        <rFont val="Symbol"/>
        <family val="1"/>
        <charset val="2"/>
      </rPr>
      <t>¬</t>
    </r>
    <r>
      <rPr>
        <sz val="11"/>
        <color theme="1"/>
        <rFont val="Gill Sans MT Condensed"/>
        <family val="2"/>
      </rPr>
      <t xml:space="preserve"> Pts</t>
    </r>
  </si>
  <si>
    <t>Add Pts here</t>
  </si>
  <si>
    <t>¯</t>
  </si>
  <si>
    <t>Game Points</t>
  </si>
  <si>
    <t>Series Points</t>
  </si>
  <si>
    <r>
      <t xml:space="preserve">Add Game Points &amp; Series Points </t>
    </r>
    <r>
      <rPr>
        <sz val="11"/>
        <color theme="1"/>
        <rFont val="Symbol"/>
        <family val="1"/>
        <charset val="2"/>
      </rPr>
      <t>®</t>
    </r>
  </si>
  <si>
    <t>Right Lane</t>
  </si>
  <si>
    <t>D</t>
  </si>
  <si>
    <t>E</t>
  </si>
  <si>
    <t>F</t>
  </si>
  <si>
    <t>MATCH RECAP</t>
  </si>
  <si>
    <t>TOTAL PINS, 5 POINTS FOR TOTAL WOOD</t>
  </si>
  <si>
    <t>TOTAL POINTS</t>
  </si>
  <si>
    <t>SCRATCH</t>
  </si>
  <si>
    <t>HANDICAP 1</t>
  </si>
  <si>
    <t>HANDICAP 2</t>
  </si>
  <si>
    <t>GRAND TOTAL</t>
  </si>
  <si>
    <t>TOTAL WOOD</t>
  </si>
  <si>
    <t>HANDICAP 1 PAIR</t>
  </si>
  <si>
    <t>Scratch Score</t>
  </si>
  <si>
    <t>Handicap Total</t>
  </si>
  <si>
    <t>Scratch Series</t>
  </si>
  <si>
    <t>HDCP X 3</t>
  </si>
  <si>
    <t>Handicap Series</t>
  </si>
  <si>
    <t>+</t>
  </si>
  <si>
    <t>=</t>
  </si>
  <si>
    <t>HANDICAP 2 PAIR (215 or less)</t>
  </si>
  <si>
    <t>Enter scratch bowling scores in orange cells</t>
  </si>
  <si>
    <t>In the event of a sub being used:</t>
  </si>
  <si>
    <t>this will at least allow you to properly calculate the match result correctly</t>
  </si>
  <si>
    <t>LINEUP BONUS</t>
  </si>
  <si>
    <t>sub</t>
  </si>
  <si>
    <t>on the scratch pair - enter the bowler name and scratch score in the light orange cells</t>
  </si>
  <si>
    <t>Enter starting values in yellow cells from the printed sheets from the TSR (including the lineup bonus)</t>
  </si>
  <si>
    <t>on a handicap pair - enter the bowler name, average and scratch scores for the sub in the light orange cells. Once the sub's scratch score is entered the handicap will automatically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</si>
</sst>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24"/>
      <color theme="1"/>
      <name val="Eras Demi ITC"/>
      <family val="2"/>
    </font>
    <font>
      <sz val="22"/>
      <color theme="1"/>
      <name val="Gill Sans MT Condensed"/>
      <family val="2"/>
    </font>
    <font>
      <sz val="11"/>
      <color theme="1"/>
      <name val="Gill Sans MT Condensed"/>
      <family val="2"/>
    </font>
    <font>
      <sz val="14"/>
      <color theme="1"/>
      <name val="Gill Sans MT Condensed"/>
      <family val="2"/>
    </font>
    <font>
      <sz val="26"/>
      <color theme="1"/>
      <name val="Gill Sans MT Condensed"/>
      <family val="2"/>
    </font>
    <font>
      <b/>
      <sz val="24"/>
      <color theme="1"/>
      <name val="Gill Sans MT Condensed"/>
      <family val="2"/>
    </font>
    <font>
      <sz val="18"/>
      <color theme="1"/>
      <name val="Gill Sans MT Condensed"/>
      <family val="2"/>
    </font>
    <font>
      <sz val="28"/>
      <color theme="1"/>
      <name val="Gill Sans MT Condensed"/>
      <family val="2"/>
    </font>
    <font>
      <sz val="16"/>
      <color theme="1"/>
      <name val="Gill Sans MT Condensed"/>
      <family val="2"/>
    </font>
    <font>
      <b/>
      <i/>
      <sz val="20"/>
      <color theme="1"/>
      <name val="Gill Sans MT Condensed"/>
      <family val="2"/>
    </font>
    <font>
      <sz val="11"/>
      <color theme="1"/>
      <name val="Symbol"/>
      <family val="1"/>
      <charset val="2"/>
    </font>
    <font>
      <sz val="14"/>
      <color theme="1"/>
      <name val="Symbol"/>
      <family val="1"/>
      <charset val="2"/>
    </font>
    <font>
      <b/>
      <sz val="22"/>
      <color theme="1"/>
      <name val="Gill Sans MT Condensed"/>
      <family val="2"/>
    </font>
    <font>
      <sz val="20"/>
      <color theme="1"/>
      <name val="Gill Sans MT Condensed"/>
      <family val="2"/>
    </font>
    <font>
      <i/>
      <u/>
      <sz val="48"/>
      <color theme="1"/>
      <name val="Eras Demi ITC"/>
      <family val="2"/>
    </font>
    <font>
      <sz val="24"/>
      <color theme="1"/>
      <name val="Eras Demi ITC"/>
      <family val="2"/>
    </font>
    <font>
      <sz val="16"/>
      <color theme="1"/>
      <name val="Eras Bold ITC"/>
      <family val="2"/>
    </font>
    <font>
      <sz val="14"/>
      <color theme="1"/>
      <name val="Eras Demi ITC"/>
      <family val="2"/>
    </font>
    <font>
      <sz val="22"/>
      <color theme="1"/>
      <name val="Calibri"/>
      <family val="2"/>
      <scheme val="minor"/>
    </font>
    <font>
      <sz val="14"/>
      <color theme="1"/>
      <name val="Eras Bold ITC"/>
      <family val="2"/>
    </font>
    <font>
      <b/>
      <i/>
      <sz val="16"/>
      <color theme="1"/>
      <name val="Eras Demi ITC"/>
      <family val="2"/>
    </font>
    <font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lightUp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37">
    <xf numFmtId="0" fontId="0" fillId="0" borderId="0" xfId="0"/>
    <xf numFmtId="0" fontId="5" fillId="0" borderId="0" xfId="0" applyFont="1"/>
    <xf numFmtId="0" fontId="6" fillId="0" borderId="8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4" borderId="26" xfId="0" applyFont="1" applyFill="1" applyBorder="1" applyAlignment="1">
      <alignment horizontal="center" vertical="center"/>
    </xf>
    <xf numFmtId="0" fontId="0" fillId="0" borderId="26" xfId="0" applyBorder="1"/>
    <xf numFmtId="0" fontId="5" fillId="4" borderId="28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164" fontId="4" fillId="4" borderId="25" xfId="0" applyNumberFormat="1" applyFont="1" applyFill="1" applyBorder="1" applyAlignment="1">
      <alignment horizontal="center" vertical="center"/>
    </xf>
    <xf numFmtId="164" fontId="4" fillId="4" borderId="27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64" fontId="11" fillId="3" borderId="1" xfId="0" applyNumberFormat="1" applyFont="1" applyFill="1" applyBorder="1" applyAlignment="1">
      <alignment horizontal="center" vertical="center" wrapText="1"/>
    </xf>
    <xf numFmtId="164" fontId="14" fillId="3" borderId="34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4" borderId="35" xfId="0" applyFont="1" applyFill="1" applyBorder="1" applyAlignment="1">
      <alignment horizontal="center" vertical="center"/>
    </xf>
    <xf numFmtId="0" fontId="5" fillId="4" borderId="34" xfId="0" applyFont="1" applyFill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14" fillId="3" borderId="34" xfId="0" applyFont="1" applyFill="1" applyBorder="1" applyAlignment="1">
      <alignment horizontal="center" vertical="center"/>
    </xf>
    <xf numFmtId="0" fontId="18" fillId="0" borderId="0" xfId="0" applyFont="1"/>
    <xf numFmtId="0" fontId="19" fillId="0" borderId="25" xfId="0" applyFont="1" applyBorder="1"/>
    <xf numFmtId="0" fontId="0" fillId="0" borderId="25" xfId="0" applyBorder="1"/>
    <xf numFmtId="0" fontId="22" fillId="0" borderId="20" xfId="0" applyFont="1" applyBorder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0" fillId="0" borderId="20" xfId="0" applyBorder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22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/>
    </xf>
    <xf numFmtId="0" fontId="16" fillId="0" borderId="43" xfId="0" applyFont="1" applyBorder="1" applyAlignment="1">
      <alignment horizontal="center" vertical="center"/>
    </xf>
    <xf numFmtId="0" fontId="6" fillId="0" borderId="47" xfId="0" applyFont="1" applyBorder="1" applyAlignment="1">
      <alignment vertical="center"/>
    </xf>
    <xf numFmtId="0" fontId="4" fillId="0" borderId="47" xfId="0" applyFont="1" applyBorder="1" applyAlignment="1">
      <alignment horizontal="center" vertical="center"/>
    </xf>
    <xf numFmtId="0" fontId="6" fillId="0" borderId="47" xfId="0" applyFont="1" applyBorder="1" applyAlignment="1">
      <alignment horizontal="left" vertical="center"/>
    </xf>
    <xf numFmtId="0" fontId="4" fillId="0" borderId="48" xfId="0" applyFont="1" applyBorder="1" applyAlignment="1">
      <alignment horizontal="center" vertical="center"/>
    </xf>
    <xf numFmtId="164" fontId="4" fillId="6" borderId="49" xfId="0" applyNumberFormat="1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6" fillId="0" borderId="23" xfId="0" applyFont="1" applyBorder="1" applyAlignment="1">
      <alignment vertical="center"/>
    </xf>
    <xf numFmtId="0" fontId="6" fillId="0" borderId="23" xfId="0" applyFont="1" applyBorder="1" applyAlignment="1">
      <alignment horizontal="left" vertical="center"/>
    </xf>
    <xf numFmtId="164" fontId="4" fillId="3" borderId="49" xfId="0" applyNumberFormat="1" applyFont="1" applyFill="1" applyBorder="1" applyAlignment="1">
      <alignment horizontal="center" vertical="center"/>
    </xf>
    <xf numFmtId="0" fontId="6" fillId="0" borderId="17" xfId="0" applyFont="1" applyBorder="1" applyAlignment="1">
      <alignment horizontal="left" vertical="center"/>
    </xf>
    <xf numFmtId="0" fontId="4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left" vertical="center"/>
    </xf>
    <xf numFmtId="0" fontId="4" fillId="3" borderId="17" xfId="0" applyFont="1" applyFill="1" applyBorder="1" applyAlignment="1">
      <alignment horizontal="center" vertical="center"/>
    </xf>
    <xf numFmtId="0" fontId="5" fillId="0" borderId="50" xfId="0" applyFont="1" applyBorder="1" applyAlignment="1">
      <alignment wrapText="1"/>
    </xf>
    <xf numFmtId="0" fontId="6" fillId="0" borderId="17" xfId="0" applyFont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164" fontId="4" fillId="4" borderId="1" xfId="0" applyNumberFormat="1" applyFont="1" applyFill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6" fillId="0" borderId="52" xfId="0" applyFont="1" applyBorder="1" applyAlignment="1">
      <alignment vertical="center"/>
    </xf>
    <xf numFmtId="0" fontId="4" fillId="0" borderId="52" xfId="0" applyFont="1" applyBorder="1" applyAlignment="1">
      <alignment horizontal="center" vertical="center"/>
    </xf>
    <xf numFmtId="0" fontId="6" fillId="0" borderId="5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164" fontId="4" fillId="6" borderId="53" xfId="0" applyNumberFormat="1" applyFont="1" applyFill="1" applyBorder="1" applyAlignment="1">
      <alignment horizontal="center" vertical="center"/>
    </xf>
    <xf numFmtId="0" fontId="5" fillId="0" borderId="35" xfId="0" applyFont="1" applyBorder="1" applyAlignment="1">
      <alignment horizontal="center" wrapText="1"/>
    </xf>
    <xf numFmtId="164" fontId="4" fillId="6" borderId="54" xfId="0" applyNumberFormat="1" applyFont="1" applyFill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46" xfId="0" applyFont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5" fillId="4" borderId="5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164" fontId="4" fillId="4" borderId="0" xfId="0" applyNumberFormat="1" applyFont="1" applyFill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/>
    </xf>
    <xf numFmtId="0" fontId="6" fillId="0" borderId="39" xfId="0" applyFont="1" applyBorder="1" applyAlignment="1">
      <alignment horizontal="left" vertical="center"/>
    </xf>
    <xf numFmtId="0" fontId="6" fillId="3" borderId="39" xfId="0" applyFont="1" applyFill="1" applyBorder="1" applyAlignment="1">
      <alignment horizontal="left" vertical="center"/>
    </xf>
    <xf numFmtId="0" fontId="6" fillId="0" borderId="32" xfId="0" applyFont="1" applyBorder="1" applyAlignment="1">
      <alignment vertical="center"/>
    </xf>
    <xf numFmtId="164" fontId="4" fillId="3" borderId="53" xfId="0" applyNumberFormat="1" applyFont="1" applyFill="1" applyBorder="1" applyAlignment="1">
      <alignment horizontal="center" vertical="center"/>
    </xf>
    <xf numFmtId="0" fontId="4" fillId="3" borderId="51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164" fontId="4" fillId="4" borderId="26" xfId="0" applyNumberFormat="1" applyFont="1" applyFill="1" applyBorder="1" applyAlignment="1">
      <alignment horizontal="center" vertical="center"/>
    </xf>
    <xf numFmtId="0" fontId="5" fillId="4" borderId="59" xfId="0" applyFont="1" applyFill="1" applyBorder="1" applyAlignment="1">
      <alignment horizontal="center" vertical="center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7" borderId="17" xfId="0" applyFont="1" applyFill="1" applyBorder="1" applyAlignment="1" applyProtection="1">
      <alignment horizontal="center" vertical="center"/>
      <protection locked="0"/>
    </xf>
    <xf numFmtId="0" fontId="9" fillId="7" borderId="39" xfId="0" applyFont="1" applyFill="1" applyBorder="1" applyAlignment="1" applyProtection="1">
      <alignment horizontal="center" vertical="center"/>
      <protection locked="0"/>
    </xf>
    <xf numFmtId="0" fontId="4" fillId="5" borderId="23" xfId="0" applyFont="1" applyFill="1" applyBorder="1" applyAlignment="1" applyProtection="1">
      <alignment horizontal="center" vertical="center"/>
      <protection locked="0"/>
    </xf>
    <xf numFmtId="0" fontId="4" fillId="7" borderId="23" xfId="0" applyFont="1" applyFill="1" applyBorder="1" applyAlignment="1" applyProtection="1">
      <alignment horizontal="center" vertical="center"/>
      <protection locked="0"/>
    </xf>
    <xf numFmtId="0" fontId="4" fillId="7" borderId="32" xfId="0" applyFont="1" applyFill="1" applyBorder="1" applyAlignment="1" applyProtection="1">
      <alignment horizontal="center" vertical="center"/>
      <protection locked="0"/>
    </xf>
    <xf numFmtId="0" fontId="16" fillId="2" borderId="17" xfId="0" applyFont="1" applyFill="1" applyBorder="1" applyAlignment="1" applyProtection="1">
      <alignment horizontal="center" vertical="center"/>
      <protection locked="0"/>
    </xf>
    <xf numFmtId="0" fontId="4" fillId="7" borderId="17" xfId="0" applyFont="1" applyFill="1" applyBorder="1" applyAlignment="1" applyProtection="1">
      <alignment horizontal="center" vertical="center"/>
      <protection locked="0"/>
    </xf>
    <xf numFmtId="0" fontId="4" fillId="2" borderId="17" xfId="0" applyFont="1" applyFill="1" applyBorder="1" applyAlignment="1" applyProtection="1">
      <alignment horizontal="center" vertical="center"/>
      <protection locked="0"/>
    </xf>
    <xf numFmtId="0" fontId="16" fillId="2" borderId="47" xfId="0" applyFont="1" applyFill="1" applyBorder="1" applyAlignment="1" applyProtection="1">
      <alignment horizontal="center" vertical="center"/>
      <protection locked="0"/>
    </xf>
    <xf numFmtId="0" fontId="16" fillId="7" borderId="17" xfId="0" applyFont="1" applyFill="1" applyBorder="1" applyAlignment="1" applyProtection="1">
      <alignment horizontal="center" vertical="center"/>
      <protection locked="0"/>
    </xf>
    <xf numFmtId="0" fontId="16" fillId="7" borderId="39" xfId="0" applyFont="1" applyFill="1" applyBorder="1" applyAlignment="1" applyProtection="1">
      <alignment horizontal="center" vertical="center"/>
      <protection locked="0"/>
    </xf>
    <xf numFmtId="0" fontId="9" fillId="2" borderId="47" xfId="0" applyFont="1" applyFill="1" applyBorder="1" applyAlignment="1" applyProtection="1">
      <alignment horizontal="center" vertical="center"/>
      <protection locked="0"/>
    </xf>
    <xf numFmtId="0" fontId="4" fillId="5" borderId="44" xfId="0" applyFont="1" applyFill="1" applyBorder="1" applyAlignment="1" applyProtection="1">
      <alignment horizontal="center" vertical="center"/>
      <protection locked="0"/>
    </xf>
    <xf numFmtId="0" fontId="24" fillId="3" borderId="0" xfId="0" applyFont="1" applyFill="1"/>
    <xf numFmtId="0" fontId="0" fillId="3" borderId="0" xfId="0" applyFill="1"/>
    <xf numFmtId="0" fontId="8" fillId="2" borderId="55" xfId="0" applyFont="1" applyFill="1" applyBorder="1" applyAlignment="1" applyProtection="1">
      <alignment horizontal="center" vertical="center"/>
      <protection locked="0"/>
    </xf>
    <xf numFmtId="0" fontId="8" fillId="2" borderId="44" xfId="0" applyFont="1" applyFill="1" applyBorder="1" applyAlignment="1" applyProtection="1">
      <alignment horizontal="center" vertical="center"/>
      <protection locked="0"/>
    </xf>
    <xf numFmtId="0" fontId="8" fillId="2" borderId="58" xfId="0" applyFont="1" applyFill="1" applyBorder="1" applyAlignment="1" applyProtection="1">
      <alignment horizontal="center" vertical="center"/>
      <protection locked="0"/>
    </xf>
    <xf numFmtId="0" fontId="4" fillId="7" borderId="21" xfId="0" applyFont="1" applyFill="1" applyBorder="1" applyAlignment="1" applyProtection="1">
      <alignment horizontal="center" vertical="center"/>
      <protection locked="0"/>
    </xf>
    <xf numFmtId="0" fontId="4" fillId="7" borderId="22" xfId="0" applyFont="1" applyFill="1" applyBorder="1" applyAlignment="1" applyProtection="1">
      <alignment horizontal="center" vertical="center"/>
      <protection locked="0"/>
    </xf>
    <xf numFmtId="0" fontId="4" fillId="7" borderId="23" xfId="0" applyFont="1" applyFill="1" applyBorder="1" applyAlignment="1" applyProtection="1">
      <alignment horizontal="center" vertical="center"/>
      <protection locked="0"/>
    </xf>
    <xf numFmtId="0" fontId="4" fillId="3" borderId="18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vertical="center"/>
      <protection locked="0"/>
    </xf>
    <xf numFmtId="1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5" borderId="21" xfId="0" applyFont="1" applyFill="1" applyBorder="1" applyAlignment="1" applyProtection="1">
      <alignment horizontal="center" vertical="center"/>
      <protection locked="0"/>
    </xf>
    <xf numFmtId="0" fontId="4" fillId="5" borderId="22" xfId="0" applyFont="1" applyFill="1" applyBorder="1" applyAlignment="1" applyProtection="1">
      <alignment horizontal="center" vertical="center"/>
      <protection locked="0"/>
    </xf>
    <xf numFmtId="0" fontId="4" fillId="5" borderId="23" xfId="0" applyFont="1" applyFill="1" applyBorder="1" applyAlignment="1" applyProtection="1">
      <alignment horizontal="center" vertical="center"/>
      <protection locked="0"/>
    </xf>
    <xf numFmtId="164" fontId="4" fillId="6" borderId="18" xfId="0" applyNumberFormat="1" applyFont="1" applyFill="1" applyBorder="1" applyAlignment="1">
      <alignment horizontal="center" vertical="center"/>
    </xf>
    <xf numFmtId="164" fontId="4" fillId="6" borderId="24" xfId="0" applyNumberFormat="1" applyFont="1" applyFill="1" applyBorder="1" applyAlignment="1">
      <alignment horizontal="center" vertical="center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locked="0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164" fontId="4" fillId="3" borderId="18" xfId="0" applyNumberFormat="1" applyFont="1" applyFill="1" applyBorder="1" applyAlignment="1">
      <alignment horizontal="center" vertical="center"/>
    </xf>
    <xf numFmtId="164" fontId="4" fillId="3" borderId="24" xfId="0" applyNumberFormat="1" applyFont="1" applyFill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164" fontId="4" fillId="6" borderId="33" xfId="0" applyNumberFormat="1" applyFont="1" applyFill="1" applyBorder="1" applyAlignment="1">
      <alignment horizontal="center" vertical="center"/>
    </xf>
    <xf numFmtId="164" fontId="4" fillId="6" borderId="31" xfId="0" applyNumberFormat="1" applyFont="1" applyFill="1" applyBorder="1" applyAlignment="1">
      <alignment horizontal="center" vertical="center"/>
    </xf>
    <xf numFmtId="164" fontId="4" fillId="6" borderId="27" xfId="0" applyNumberFormat="1" applyFont="1" applyFill="1" applyBorder="1" applyAlignment="1">
      <alignment horizontal="center" vertical="center"/>
    </xf>
    <xf numFmtId="0" fontId="4" fillId="7" borderId="29" xfId="0" applyFont="1" applyFill="1" applyBorder="1" applyAlignment="1" applyProtection="1">
      <alignment horizontal="center" vertical="center"/>
      <protection locked="0"/>
    </xf>
    <xf numFmtId="0" fontId="4" fillId="7" borderId="30" xfId="0" applyFont="1" applyFill="1" applyBorder="1" applyAlignment="1" applyProtection="1">
      <alignment horizontal="center" vertical="center"/>
      <protection locked="0"/>
    </xf>
    <xf numFmtId="0" fontId="4" fillId="7" borderId="32" xfId="0" applyFont="1" applyFill="1" applyBorder="1" applyAlignment="1" applyProtection="1">
      <alignment horizontal="center" vertical="center"/>
      <protection locked="0"/>
    </xf>
    <xf numFmtId="164" fontId="4" fillId="3" borderId="33" xfId="0" applyNumberFormat="1" applyFont="1" applyFill="1" applyBorder="1" applyAlignment="1">
      <alignment horizontal="center" vertical="center"/>
    </xf>
    <xf numFmtId="164" fontId="4" fillId="3" borderId="31" xfId="0" applyNumberFormat="1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164" fontId="4" fillId="6" borderId="3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36" xfId="0" applyFont="1" applyFill="1" applyBorder="1" applyAlignment="1">
      <alignment horizontal="center" vertical="center"/>
    </xf>
    <xf numFmtId="0" fontId="20" fillId="0" borderId="17" xfId="0" applyFont="1" applyBorder="1" applyAlignment="1">
      <alignment horizontal="right" vertical="center"/>
    </xf>
    <xf numFmtId="0" fontId="21" fillId="0" borderId="18" xfId="0" applyFont="1" applyBorder="1" applyAlignment="1">
      <alignment horizontal="center"/>
    </xf>
    <xf numFmtId="0" fontId="21" fillId="0" borderId="22" xfId="0" applyFont="1" applyBorder="1" applyAlignment="1">
      <alignment horizontal="center"/>
    </xf>
    <xf numFmtId="0" fontId="21" fillId="0" borderId="23" xfId="0" applyFont="1" applyBorder="1" applyAlignment="1">
      <alignment horizontal="center"/>
    </xf>
    <xf numFmtId="0" fontId="20" fillId="0" borderId="17" xfId="0" applyFont="1" applyBorder="1" applyAlignment="1">
      <alignment horizontal="center" vertical="center"/>
    </xf>
    <xf numFmtId="164" fontId="21" fillId="0" borderId="18" xfId="0" applyNumberFormat="1" applyFont="1" applyBorder="1" applyAlignment="1">
      <alignment horizontal="center"/>
    </xf>
    <xf numFmtId="164" fontId="21" fillId="0" borderId="22" xfId="0" applyNumberFormat="1" applyFont="1" applyBorder="1" applyAlignment="1">
      <alignment horizontal="center"/>
    </xf>
    <xf numFmtId="164" fontId="21" fillId="0" borderId="23" xfId="0" applyNumberFormat="1" applyFont="1" applyBorder="1" applyAlignment="1">
      <alignment horizontal="center"/>
    </xf>
    <xf numFmtId="164" fontId="21" fillId="2" borderId="18" xfId="0" applyNumberFormat="1" applyFont="1" applyFill="1" applyBorder="1" applyAlignment="1" applyProtection="1">
      <alignment horizontal="center"/>
      <protection locked="0"/>
    </xf>
    <xf numFmtId="164" fontId="21" fillId="2" borderId="22" xfId="0" applyNumberFormat="1" applyFont="1" applyFill="1" applyBorder="1" applyAlignment="1" applyProtection="1">
      <alignment horizontal="center"/>
      <protection locked="0"/>
    </xf>
    <xf numFmtId="164" fontId="21" fillId="2" borderId="23" xfId="0" applyNumberFormat="1" applyFont="1" applyFill="1" applyBorder="1" applyAlignment="1" applyProtection="1">
      <alignment horizontal="center"/>
      <protection locked="0"/>
    </xf>
    <xf numFmtId="0" fontId="17" fillId="0" borderId="6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18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20" fillId="0" borderId="39" xfId="0" applyFont="1" applyBorder="1" applyAlignment="1">
      <alignment horizontal="right" vertical="center"/>
    </xf>
    <xf numFmtId="0" fontId="21" fillId="0" borderId="19" xfId="0" applyFont="1" applyBorder="1" applyAlignment="1">
      <alignment horizontal="center"/>
    </xf>
    <xf numFmtId="0" fontId="21" fillId="0" borderId="20" xfId="0" applyFont="1" applyBorder="1" applyAlignment="1">
      <alignment horizontal="center"/>
    </xf>
    <xf numFmtId="0" fontId="21" fillId="0" borderId="40" xfId="0" applyFont="1" applyBorder="1" applyAlignment="1">
      <alignment horizontal="center"/>
    </xf>
    <xf numFmtId="0" fontId="21" fillId="0" borderId="33" xfId="0" applyFont="1" applyBorder="1" applyAlignment="1">
      <alignment horizontal="center"/>
    </xf>
    <xf numFmtId="0" fontId="21" fillId="0" borderId="30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22" fillId="0" borderId="42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164" fontId="21" fillId="6" borderId="19" xfId="0" applyNumberFormat="1" applyFont="1" applyFill="1" applyBorder="1" applyAlignment="1">
      <alignment horizontal="center"/>
    </xf>
    <xf numFmtId="164" fontId="21" fillId="6" borderId="22" xfId="0" applyNumberFormat="1" applyFont="1" applyFill="1" applyBorder="1" applyAlignment="1">
      <alignment horizontal="center"/>
    </xf>
    <xf numFmtId="164" fontId="21" fillId="6" borderId="23" xfId="0" applyNumberFormat="1" applyFont="1" applyFill="1" applyBorder="1" applyAlignment="1">
      <alignment horizontal="center"/>
    </xf>
    <xf numFmtId="164" fontId="21" fillId="6" borderId="18" xfId="0" applyNumberFormat="1" applyFont="1" applyFill="1" applyBorder="1" applyAlignment="1">
      <alignment horizontal="center"/>
    </xf>
    <xf numFmtId="0" fontId="22" fillId="0" borderId="41" xfId="0" applyFont="1" applyBorder="1" applyAlignment="1">
      <alignment horizontal="right" vertical="center"/>
    </xf>
    <xf numFmtId="0" fontId="21" fillId="0" borderId="9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4" fillId="6" borderId="37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8" fillId="0" borderId="58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30432</xdr:colOff>
      <xdr:row>0</xdr:row>
      <xdr:rowOff>111824</xdr:rowOff>
    </xdr:from>
    <xdr:to>
      <xdr:col>16</xdr:col>
      <xdr:colOff>471522</xdr:colOff>
      <xdr:row>0</xdr:row>
      <xdr:rowOff>1217545</xdr:rowOff>
    </xdr:to>
    <xdr:pic>
      <xdr:nvPicPr>
        <xdr:cNvPr id="2" name="Picture 1" descr="X-League Logo.JPG">
          <a:extLst>
            <a:ext uri="{FF2B5EF4-FFF2-40B4-BE49-F238E27FC236}">
              <a16:creationId xmlns:a16="http://schemas.microsoft.com/office/drawing/2014/main" id="{427C3945-5FCE-9544-A346-C4BC7E5AFC4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/>
        <a:srcRect b="2391"/>
        <a:stretch>
          <a:fillRect/>
        </a:stretch>
      </xdr:blipFill>
      <xdr:spPr>
        <a:xfrm>
          <a:off x="8958532" y="111824"/>
          <a:ext cx="1203090" cy="110572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0</xdr:row>
      <xdr:rowOff>95250</xdr:rowOff>
    </xdr:from>
    <xdr:to>
      <xdr:col>2</xdr:col>
      <xdr:colOff>730075</xdr:colOff>
      <xdr:row>0</xdr:row>
      <xdr:rowOff>1205426</xdr:rowOff>
    </xdr:to>
    <xdr:pic>
      <xdr:nvPicPr>
        <xdr:cNvPr id="3" name="Picture 2" descr="Bowlifi Logo.jpg">
          <a:extLst>
            <a:ext uri="{FF2B5EF4-FFF2-40B4-BE49-F238E27FC236}">
              <a16:creationId xmlns:a16="http://schemas.microsoft.com/office/drawing/2014/main" id="{C181C546-C2EB-C744-A266-56C82572E31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73100" y="95250"/>
          <a:ext cx="1161875" cy="1110176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28</xdr:col>
      <xdr:colOff>180120</xdr:colOff>
      <xdr:row>0</xdr:row>
      <xdr:rowOff>111306</xdr:rowOff>
    </xdr:from>
    <xdr:to>
      <xdr:col>29</xdr:col>
      <xdr:colOff>628938</xdr:colOff>
      <xdr:row>0</xdr:row>
      <xdr:rowOff>1221482</xdr:rowOff>
    </xdr:to>
    <xdr:pic>
      <xdr:nvPicPr>
        <xdr:cNvPr id="4" name="Picture 3" descr="Ink Parlor Logo.jpg">
          <a:extLst>
            <a:ext uri="{FF2B5EF4-FFF2-40B4-BE49-F238E27FC236}">
              <a16:creationId xmlns:a16="http://schemas.microsoft.com/office/drawing/2014/main" id="{BDABD670-9E1D-A941-8132-ADB33A42898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6347220" y="111306"/>
          <a:ext cx="1210818" cy="1110176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DAB39-9928-0E4B-B189-63AD06027B1C}">
  <dimension ref="A1:C7"/>
  <sheetViews>
    <sheetView workbookViewId="0">
      <selection activeCell="B7" sqref="B7"/>
    </sheetView>
  </sheetViews>
  <sheetFormatPr baseColWidth="10" defaultRowHeight="15" x14ac:dyDescent="0.2"/>
  <cols>
    <col min="1" max="16384" width="10.83203125" style="123"/>
  </cols>
  <sheetData>
    <row r="1" spans="1:3" ht="24" x14ac:dyDescent="0.3">
      <c r="A1" s="122">
        <v>1</v>
      </c>
      <c r="B1" s="122" t="s">
        <v>57</v>
      </c>
      <c r="C1" s="122"/>
    </row>
    <row r="2" spans="1:3" ht="24" x14ac:dyDescent="0.3">
      <c r="A2" s="122">
        <v>2</v>
      </c>
      <c r="B2" s="122" t="s">
        <v>51</v>
      </c>
      <c r="C2" s="122"/>
    </row>
    <row r="3" spans="1:3" ht="24" x14ac:dyDescent="0.3">
      <c r="A3" s="122">
        <v>3</v>
      </c>
      <c r="B3" s="122" t="s">
        <v>52</v>
      </c>
      <c r="C3" s="122"/>
    </row>
    <row r="4" spans="1:3" ht="24" x14ac:dyDescent="0.3">
      <c r="A4" s="122"/>
      <c r="B4" s="122"/>
      <c r="C4" s="122" t="s">
        <v>56</v>
      </c>
    </row>
    <row r="5" spans="1:3" ht="24" x14ac:dyDescent="0.3">
      <c r="A5" s="122"/>
      <c r="B5" s="122"/>
      <c r="C5" s="122" t="s">
        <v>58</v>
      </c>
    </row>
    <row r="6" spans="1:3" ht="24" x14ac:dyDescent="0.3">
      <c r="A6" s="122"/>
      <c r="C6" s="122"/>
    </row>
    <row r="7" spans="1:3" ht="24" x14ac:dyDescent="0.3">
      <c r="B7" s="122" t="s">
        <v>53</v>
      </c>
    </row>
  </sheetData>
  <sheetProtection algorithmName="SHA-512" hashValue="WNFXGKx3MYNSu5D3PDb92cjvnAnZFUmZ1HWa/Du+SbPearExb+POb8Lqs9uwKsd9CUwirGTv7aiALpEn9VeiOA==" saltValue="68JED1wMiD9nENo+P09Nm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EEBEB-90A1-014F-9798-69C07B79EDE4}">
  <sheetPr>
    <tabColor theme="1"/>
    <pageSetUpPr fitToPage="1"/>
  </sheetPr>
  <dimension ref="A1:AL97"/>
  <sheetViews>
    <sheetView showGridLines="0" showZeros="0" tabSelected="1" zoomScaleNormal="100" workbookViewId="0"/>
  </sheetViews>
  <sheetFormatPr baseColWidth="10" defaultColWidth="8.83203125" defaultRowHeight="15" x14ac:dyDescent="0.2"/>
  <cols>
    <col min="2" max="2" width="5.6640625" customWidth="1"/>
    <col min="3" max="3" width="28.5" customWidth="1"/>
    <col min="4" max="5" width="7.83203125" customWidth="1"/>
    <col min="6" max="6" width="7.1640625" customWidth="1"/>
    <col min="7" max="7" width="10.6640625" customWidth="1"/>
    <col min="8" max="8" width="2.83203125" customWidth="1"/>
    <col min="9" max="9" width="7.1640625" customWidth="1"/>
    <col min="10" max="10" width="2.83203125" customWidth="1"/>
    <col min="11" max="11" width="10" customWidth="1"/>
    <col min="12" max="12" width="7.83203125" customWidth="1"/>
    <col min="13" max="13" width="10.6640625" customWidth="1"/>
    <col min="14" max="14" width="2.83203125" customWidth="1"/>
    <col min="15" max="15" width="7.1640625" customWidth="1"/>
    <col min="16" max="16" width="2.83203125" customWidth="1"/>
    <col min="17" max="17" width="10" customWidth="1"/>
    <col min="18" max="18" width="7.83203125" customWidth="1"/>
    <col min="19" max="19" width="10.6640625" customWidth="1"/>
    <col min="20" max="20" width="2.83203125" customWidth="1"/>
    <col min="21" max="21" width="7.1640625" customWidth="1"/>
    <col min="22" max="22" width="2.83203125" customWidth="1"/>
    <col min="23" max="23" width="10" customWidth="1"/>
    <col min="24" max="24" width="7.83203125" customWidth="1"/>
    <col min="25" max="25" width="10.6640625" customWidth="1"/>
    <col min="26" max="26" width="2.83203125" customWidth="1"/>
    <col min="27" max="27" width="9.5" customWidth="1"/>
    <col min="28" max="28" width="2.83203125" customWidth="1"/>
    <col min="29" max="29" width="10" customWidth="1"/>
    <col min="30" max="30" width="9.83203125" customWidth="1"/>
    <col min="31" max="31" width="8.5" customWidth="1"/>
    <col min="32" max="32" width="10.6640625" customWidth="1"/>
  </cols>
  <sheetData>
    <row r="1" spans="2:38" ht="97.5" customHeight="1" thickBot="1" x14ac:dyDescent="0.25">
      <c r="D1" s="138" t="s">
        <v>0</v>
      </c>
      <c r="E1" s="138"/>
      <c r="F1" s="138"/>
      <c r="G1" s="139"/>
      <c r="H1" s="139"/>
      <c r="I1" s="139"/>
      <c r="J1" s="139"/>
      <c r="K1" s="139"/>
      <c r="L1" s="139"/>
      <c r="M1" s="139"/>
      <c r="R1" s="138" t="s">
        <v>1</v>
      </c>
      <c r="S1" s="138"/>
      <c r="T1" s="140"/>
      <c r="U1" s="141"/>
      <c r="V1" s="141"/>
      <c r="W1" s="141"/>
      <c r="X1" s="141"/>
      <c r="Y1" s="141"/>
      <c r="Z1" s="141"/>
      <c r="AA1" s="141"/>
      <c r="AK1" t="s">
        <v>2</v>
      </c>
    </row>
    <row r="2" spans="2:38" ht="30" customHeight="1" thickBot="1" x14ac:dyDescent="0.25">
      <c r="B2" s="142" t="s">
        <v>3</v>
      </c>
      <c r="C2" s="143"/>
      <c r="D2" s="143"/>
      <c r="E2" s="143"/>
      <c r="F2" s="144"/>
      <c r="G2" s="145" t="s">
        <v>4</v>
      </c>
      <c r="H2" s="146"/>
      <c r="I2" s="146"/>
      <c r="J2" s="146"/>
      <c r="K2" s="146"/>
      <c r="L2" s="147"/>
      <c r="M2" s="145" t="s">
        <v>5</v>
      </c>
      <c r="N2" s="146"/>
      <c r="O2" s="146"/>
      <c r="P2" s="146"/>
      <c r="Q2" s="146"/>
      <c r="R2" s="147"/>
      <c r="S2" s="145" t="s">
        <v>6</v>
      </c>
      <c r="T2" s="146"/>
      <c r="U2" s="146"/>
      <c r="V2" s="146"/>
      <c r="W2" s="146"/>
      <c r="X2" s="147"/>
      <c r="Y2" s="145" t="s">
        <v>7</v>
      </c>
      <c r="Z2" s="146"/>
      <c r="AA2" s="146"/>
      <c r="AB2" s="146"/>
      <c r="AC2" s="146"/>
      <c r="AD2" s="147"/>
      <c r="AE2" s="1"/>
      <c r="AK2" t="s">
        <v>8</v>
      </c>
      <c r="AL2">
        <v>1</v>
      </c>
    </row>
    <row r="3" spans="2:38" ht="45" customHeight="1" x14ac:dyDescent="0.2">
      <c r="B3" s="2" t="s">
        <v>9</v>
      </c>
      <c r="C3" s="158"/>
      <c r="D3" s="159"/>
      <c r="E3" s="3" t="s">
        <v>10</v>
      </c>
      <c r="F3" s="4" t="s">
        <v>11</v>
      </c>
      <c r="G3" s="160" t="s">
        <v>12</v>
      </c>
      <c r="H3" s="161"/>
      <c r="I3" s="161"/>
      <c r="J3" s="162"/>
      <c r="K3" s="148" t="s">
        <v>13</v>
      </c>
      <c r="L3" s="149"/>
      <c r="M3" s="150" t="s">
        <v>12</v>
      </c>
      <c r="N3" s="151"/>
      <c r="O3" s="151"/>
      <c r="P3" s="152"/>
      <c r="Q3" s="148" t="s">
        <v>13</v>
      </c>
      <c r="R3" s="149"/>
      <c r="S3" s="150" t="s">
        <v>12</v>
      </c>
      <c r="T3" s="151"/>
      <c r="U3" s="151"/>
      <c r="V3" s="152"/>
      <c r="W3" s="148" t="s">
        <v>13</v>
      </c>
      <c r="X3" s="149"/>
      <c r="Y3" s="150" t="s">
        <v>14</v>
      </c>
      <c r="Z3" s="151"/>
      <c r="AA3" s="151"/>
      <c r="AB3" s="152"/>
      <c r="AC3" s="148" t="s">
        <v>13</v>
      </c>
      <c r="AD3" s="149"/>
      <c r="AE3" s="1"/>
      <c r="AK3" t="s">
        <v>15</v>
      </c>
      <c r="AL3">
        <v>2</v>
      </c>
    </row>
    <row r="4" spans="2:38" ht="30" customHeight="1" x14ac:dyDescent="0.2">
      <c r="B4" s="124">
        <v>1</v>
      </c>
      <c r="C4" s="108"/>
      <c r="D4" s="5" t="s">
        <v>16</v>
      </c>
      <c r="E4" s="6"/>
      <c r="F4" s="7"/>
      <c r="G4" s="153"/>
      <c r="H4" s="154"/>
      <c r="I4" s="154"/>
      <c r="J4" s="155"/>
      <c r="K4" s="156" t="str" cm="1">
        <f t="array" ref="K4">IF(G4&lt;&gt;0,_xlfn.IFS(G4+G5&gt;G22+G23,$AL$2,G4+G5=G22+G23,$AL$2/2,G4+G5&lt;G22+G23,0),"")</f>
        <v/>
      </c>
      <c r="L4" s="157"/>
      <c r="M4" s="153"/>
      <c r="N4" s="154"/>
      <c r="O4" s="154"/>
      <c r="P4" s="155"/>
      <c r="Q4" s="156" t="str" cm="1">
        <f t="array" ref="Q4">IF(M4&lt;&gt;0,_xlfn.IFS(M4+M5&gt;M22+M23,$AL$2,M4+M5=M22+M23,$AL$2/2,M4+M5&lt;M22+M23,0),"")</f>
        <v/>
      </c>
      <c r="R4" s="157"/>
      <c r="S4" s="153"/>
      <c r="T4" s="154"/>
      <c r="U4" s="154"/>
      <c r="V4" s="155"/>
      <c r="W4" s="156" t="str" cm="1">
        <f t="array" ref="W4">IF(S4&lt;&gt;0,_xlfn.IFS(S4+S5&gt;S22+S23,$AL$2,S4+S5=S22+S23,$AL$2/2,S4+S5&lt;S22+S23,0),"")</f>
        <v/>
      </c>
      <c r="X4" s="157"/>
      <c r="Y4" s="163">
        <f>SUM(G4:J5,M4:P5,S4:V5)</f>
        <v>0</v>
      </c>
      <c r="Z4" s="164"/>
      <c r="AA4" s="164"/>
      <c r="AB4" s="165"/>
      <c r="AC4" s="156" t="str" cm="1">
        <f t="array" ref="AC4">IF(Y4&lt;&gt;0,_xlfn.IFS(Y4&gt;Y22,$AL$4,Y4=Y22,$AL$4/2,Y4&lt;Y22,0),"")</f>
        <v/>
      </c>
      <c r="AD4" s="157"/>
      <c r="AE4" s="1"/>
      <c r="AK4" t="s">
        <v>17</v>
      </c>
      <c r="AL4">
        <v>2</v>
      </c>
    </row>
    <row r="5" spans="2:38" ht="30" customHeight="1" x14ac:dyDescent="0.2">
      <c r="B5" s="125"/>
      <c r="C5" s="109"/>
      <c r="D5" s="5" t="s">
        <v>55</v>
      </c>
      <c r="E5" s="9"/>
      <c r="F5" s="10"/>
      <c r="G5" s="127"/>
      <c r="H5" s="128"/>
      <c r="I5" s="128"/>
      <c r="J5" s="129"/>
      <c r="K5" s="166" t="str" cm="1">
        <f t="array" ref="K5">IF(G5&lt;&gt;0,_xlfn.IFS(G4+G5&gt;G22+G23,$AL$2,G4+G5=G22+G23,$AL$2/2,G4+G5&lt;G22+G23,0),"")</f>
        <v/>
      </c>
      <c r="L5" s="167"/>
      <c r="M5" s="127"/>
      <c r="N5" s="128"/>
      <c r="O5" s="128"/>
      <c r="P5" s="129"/>
      <c r="Q5" s="166" t="str" cm="1">
        <f t="array" ref="Q5">IF(M5&lt;&gt;0,_xlfn.IFS(M4+M5&gt;M22+M23,$AL$2,M4+M5=M22+M23,$AL$2/2,M4+M5&lt;M22+M23,0),"")</f>
        <v/>
      </c>
      <c r="R5" s="167"/>
      <c r="S5" s="127"/>
      <c r="T5" s="128"/>
      <c r="U5" s="128"/>
      <c r="V5" s="129"/>
      <c r="W5" s="166" t="str" cm="1">
        <f t="array" ref="W5">IF(S5&lt;&gt;0,_xlfn.IFS(S4+S5&gt;S22+S23,$AL$2,S4+S5=S22+S23,$AL$2/2,S4+S5&lt;S22+S23,0),"")</f>
        <v/>
      </c>
      <c r="X5" s="167"/>
      <c r="Y5" s="132"/>
      <c r="Z5" s="133"/>
      <c r="AA5" s="133"/>
      <c r="AB5" s="134"/>
      <c r="AC5" s="166"/>
      <c r="AD5" s="167"/>
      <c r="AE5" s="12"/>
      <c r="AK5" t="s">
        <v>18</v>
      </c>
      <c r="AL5">
        <v>4</v>
      </c>
    </row>
    <row r="6" spans="2:38" ht="30" customHeight="1" x14ac:dyDescent="0.2">
      <c r="B6" s="125"/>
      <c r="C6" s="108"/>
      <c r="D6" s="5" t="s">
        <v>19</v>
      </c>
      <c r="E6" s="9"/>
      <c r="F6" s="10"/>
      <c r="G6" s="153"/>
      <c r="H6" s="154"/>
      <c r="I6" s="154"/>
      <c r="J6" s="155"/>
      <c r="K6" s="156" t="str" cm="1">
        <f t="array" ref="K6">IF(G6&lt;&gt;0,_xlfn.IFS(G6+G7&gt;G24+G25,$AL$2,G6+G7=G24+G25,$AL$2/2,G6+G7&lt;G24+G25,0),"")</f>
        <v/>
      </c>
      <c r="L6" s="157"/>
      <c r="M6" s="153"/>
      <c r="N6" s="154"/>
      <c r="O6" s="154"/>
      <c r="P6" s="155"/>
      <c r="Q6" s="156" t="str" cm="1">
        <f t="array" ref="Q6">IF(M6&lt;&gt;0,_xlfn.IFS(M6+M7&gt;M24+M25,$AL$2,M6+M7=M24+M25,$AL$2/2,M6+M7&lt;M24+M25,0),"")</f>
        <v/>
      </c>
      <c r="R6" s="157"/>
      <c r="S6" s="153"/>
      <c r="T6" s="154"/>
      <c r="U6" s="154"/>
      <c r="V6" s="155"/>
      <c r="W6" s="156" t="str" cm="1">
        <f t="array" ref="W6">IF(S6&lt;&gt;0,_xlfn.IFS(S6+S7&gt;S24+S25,$AL$2,S6+S7=S24+S25,$AL$2/2,S6+S7&lt;S24+S25,0),"")</f>
        <v/>
      </c>
      <c r="X6" s="157"/>
      <c r="Y6" s="163">
        <f>SUM(G6:J7,M6:P7,S6:V7)</f>
        <v>0</v>
      </c>
      <c r="Z6" s="164"/>
      <c r="AA6" s="164"/>
      <c r="AB6" s="165"/>
      <c r="AC6" s="156" t="str" cm="1">
        <f t="array" ref="AC6">IF(Y6&lt;&gt;0,_xlfn.IFS(Y6&gt;Y24,$AL$4,Y6=Y24,$AL$4/2,Y6&lt;Y24,0),"")</f>
        <v/>
      </c>
      <c r="AD6" s="157"/>
      <c r="AE6" s="12"/>
      <c r="AK6" t="s">
        <v>20</v>
      </c>
      <c r="AL6">
        <v>5</v>
      </c>
    </row>
    <row r="7" spans="2:38" ht="30" customHeight="1" x14ac:dyDescent="0.2">
      <c r="B7" s="125"/>
      <c r="C7" s="109"/>
      <c r="D7" s="5" t="s">
        <v>55</v>
      </c>
      <c r="E7" s="9"/>
      <c r="F7" s="10"/>
      <c r="G7" s="127"/>
      <c r="H7" s="128"/>
      <c r="I7" s="128"/>
      <c r="J7" s="129"/>
      <c r="K7" s="166" t="str" cm="1">
        <f t="array" ref="K7">IF(G7&lt;&gt;0,_xlfn.IFS(G6+G7&gt;G24+G25,$AL$2,G6+G7=G24+G25,$AL$2/2,G6+G7&lt;G24+G25,0),"")</f>
        <v/>
      </c>
      <c r="L7" s="167"/>
      <c r="M7" s="127"/>
      <c r="N7" s="128"/>
      <c r="O7" s="128"/>
      <c r="P7" s="129"/>
      <c r="Q7" s="166" t="str" cm="1">
        <f t="array" ref="Q7">IF(M7&lt;&gt;0,_xlfn.IFS(M6+M7&gt;M24+M25,$AL$2,M6+M7=M24+M25,$AL$2/2,M6+M7&lt;M24+M25,0),"")</f>
        <v/>
      </c>
      <c r="R7" s="167"/>
      <c r="S7" s="127"/>
      <c r="T7" s="128"/>
      <c r="U7" s="128"/>
      <c r="V7" s="129"/>
      <c r="W7" s="166" t="str" cm="1">
        <f t="array" ref="W7">IF(S7&lt;&gt;0,_xlfn.IFS(S6+S7&gt;S24+S25,$AL$2,S6+S7=S24+S25,$AL$2/2,S6+S7&lt;S24+S25,0),"")</f>
        <v/>
      </c>
      <c r="X7" s="167"/>
      <c r="Y7" s="132"/>
      <c r="Z7" s="133"/>
      <c r="AA7" s="133"/>
      <c r="AB7" s="134"/>
      <c r="AC7" s="166"/>
      <c r="AD7" s="167"/>
      <c r="AE7" s="12"/>
      <c r="AK7" t="s">
        <v>21</v>
      </c>
      <c r="AL7">
        <v>0.5</v>
      </c>
    </row>
    <row r="8" spans="2:38" ht="30" customHeight="1" x14ac:dyDescent="0.2">
      <c r="B8" s="125"/>
      <c r="C8" s="108"/>
      <c r="D8" s="5" t="s">
        <v>22</v>
      </c>
      <c r="E8" s="9"/>
      <c r="F8" s="13"/>
      <c r="G8" s="153"/>
      <c r="H8" s="154"/>
      <c r="I8" s="154"/>
      <c r="J8" s="155"/>
      <c r="K8" s="156" t="str" cm="1">
        <f t="array" ref="K8">IF(G8&lt;&gt;0,_xlfn.IFS(G8+G9&gt;G26+G27,$AL$2,G8+G9=G26+G27,$AL$2/2,G8+G9&lt;G26+G27,0),"")</f>
        <v/>
      </c>
      <c r="L8" s="176"/>
      <c r="M8" s="153"/>
      <c r="N8" s="154"/>
      <c r="O8" s="154"/>
      <c r="P8" s="155"/>
      <c r="Q8" s="156" t="str" cm="1">
        <f t="array" ref="Q8">IF(M8&lt;&gt;0,_xlfn.IFS(M8+M9&gt;M26+M27,$AL$2,M8+M9=M26+M27,$AL$2/2,M8+M9&lt;M26+M27,0),"")</f>
        <v/>
      </c>
      <c r="R8" s="176"/>
      <c r="S8" s="153"/>
      <c r="T8" s="154"/>
      <c r="U8" s="154"/>
      <c r="V8" s="155"/>
      <c r="W8" s="156" t="str" cm="1">
        <f t="array" ref="W8">IF(S8&lt;&gt;0,_xlfn.IFS(S8+S9&gt;S26+S27,$AL$2,S8+S9=S26+S27,$AL$2/2,S8+S9&lt;S26+S27,0),"")</f>
        <v/>
      </c>
      <c r="X8" s="176"/>
      <c r="Y8" s="163">
        <f>SUM(G8:J9,M8:P9,S8:V9)</f>
        <v>0</v>
      </c>
      <c r="Z8" s="164"/>
      <c r="AA8" s="164"/>
      <c r="AB8" s="165"/>
      <c r="AC8" s="156" t="str" cm="1">
        <f t="array" ref="AC8">IF(Y8&lt;&gt;0,_xlfn.IFS(Y8&gt;Y26,$AL$4,Y8=Y26,$AL$4/2,Y8&lt;Y26,0),"")</f>
        <v/>
      </c>
      <c r="AD8" s="157"/>
      <c r="AE8" s="12"/>
    </row>
    <row r="9" spans="2:38" ht="30" customHeight="1" thickBot="1" x14ac:dyDescent="0.25">
      <c r="B9" s="126"/>
      <c r="C9" s="110"/>
      <c r="D9" s="97" t="s">
        <v>55</v>
      </c>
      <c r="E9" s="107"/>
      <c r="F9" s="22"/>
      <c r="G9" s="177"/>
      <c r="H9" s="178"/>
      <c r="I9" s="178"/>
      <c r="J9" s="179"/>
      <c r="K9" s="180" t="str" cm="1">
        <f t="array" ref="K9">IF(G9&lt;&gt;0,_xlfn.IFS(G8+G9&gt;G26+G27,$AL$2,G8+G9=G26+G27,$AL$2/2,G8+G9&lt;G26+G27,0),"")</f>
        <v/>
      </c>
      <c r="L9" s="181"/>
      <c r="M9" s="177"/>
      <c r="N9" s="178"/>
      <c r="O9" s="178"/>
      <c r="P9" s="179"/>
      <c r="Q9" s="180" t="str" cm="1">
        <f t="array" ref="Q9">IF(M9&lt;&gt;0,_xlfn.IFS(M8+M9&gt;M26+M27,$AL$2,M8+M9=M26+M27,$AL$2/2,M8+M9&lt;M26+M27,0),"")</f>
        <v/>
      </c>
      <c r="R9" s="181"/>
      <c r="S9" s="177"/>
      <c r="T9" s="178"/>
      <c r="U9" s="178"/>
      <c r="V9" s="179"/>
      <c r="W9" s="180" t="str" cm="1">
        <f t="array" ref="W9">IF(S9&lt;&gt;0,_xlfn.IFS(S8+S9&gt;S26+S27,$AL$2,S8+S9=S26+S27,$AL$2/2,S8+S9&lt;S26+S27,0),"")</f>
        <v/>
      </c>
      <c r="X9" s="181"/>
      <c r="Y9" s="182"/>
      <c r="Z9" s="183"/>
      <c r="AA9" s="183"/>
      <c r="AB9" s="184"/>
      <c r="AC9" s="180"/>
      <c r="AD9" s="181"/>
      <c r="AE9" s="12"/>
    </row>
    <row r="10" spans="2:38" ht="4.5" customHeight="1" thickBot="1" x14ac:dyDescent="0.25">
      <c r="B10" s="95"/>
      <c r="C10" s="10"/>
      <c r="D10" s="10"/>
      <c r="E10" s="15"/>
      <c r="F10" s="15"/>
      <c r="G10" s="93"/>
      <c r="H10" s="93"/>
      <c r="I10" s="93"/>
      <c r="J10" s="93"/>
      <c r="K10" s="17"/>
      <c r="L10" s="94"/>
      <c r="M10" s="93"/>
      <c r="N10" s="93"/>
      <c r="O10" s="93"/>
      <c r="P10" s="93"/>
      <c r="Q10" s="17"/>
      <c r="R10" s="94"/>
      <c r="S10" s="93"/>
      <c r="T10" s="93"/>
      <c r="U10" s="93"/>
      <c r="V10" s="93"/>
      <c r="W10" s="17"/>
      <c r="X10" s="94"/>
      <c r="Y10" s="93"/>
      <c r="Z10" s="93"/>
      <c r="AA10" s="93"/>
      <c r="AB10" s="93"/>
      <c r="AC10" s="17"/>
      <c r="AD10" s="106"/>
      <c r="AE10" s="12"/>
    </row>
    <row r="11" spans="2:38" ht="30" customHeight="1" thickBot="1" x14ac:dyDescent="0.25">
      <c r="B11" s="168" t="s">
        <v>23</v>
      </c>
      <c r="C11" s="169"/>
      <c r="D11" s="169"/>
      <c r="E11" s="169"/>
      <c r="F11" s="170"/>
      <c r="G11" s="171">
        <f>SUM(G4:J9)</f>
        <v>0</v>
      </c>
      <c r="H11" s="172"/>
      <c r="I11" s="172"/>
      <c r="J11" s="173"/>
      <c r="K11" s="174" t="str">
        <f>IF(G11=0,"",IF(G11&gt;G29,$AL$3,IF(G11&lt;G29,0,$AL$3/2)))</f>
        <v/>
      </c>
      <c r="L11" s="175"/>
      <c r="M11" s="171">
        <f>SUM(M4:P9)</f>
        <v>0</v>
      </c>
      <c r="N11" s="172"/>
      <c r="O11" s="172"/>
      <c r="P11" s="173"/>
      <c r="Q11" s="174" t="str">
        <f>IF(M11=0,"",IF(M11&gt;M29,$AL$3,IF(M11&lt;M29,0,$AL$3/2)))</f>
        <v/>
      </c>
      <c r="R11" s="175"/>
      <c r="S11" s="171">
        <f>SUM(S4:V9)</f>
        <v>0</v>
      </c>
      <c r="T11" s="172"/>
      <c r="U11" s="172"/>
      <c r="V11" s="173"/>
      <c r="W11" s="174" t="str">
        <f>IF(S11=0,"",IF(S11&gt;S29,$AL$3,IF(S11&lt;S29,0,$AL$3/2)))</f>
        <v/>
      </c>
      <c r="X11" s="175"/>
      <c r="Y11" s="171">
        <f>SUM(Y4:AB9)</f>
        <v>0</v>
      </c>
      <c r="Z11" s="172"/>
      <c r="AA11" s="172"/>
      <c r="AB11" s="173"/>
      <c r="AC11" s="174" t="str">
        <f>IF(Y11=0,"",IF(Y11&gt;Y29,$AL$5,IF(Y11&lt;Y29,0,$AL$5/2)))</f>
        <v/>
      </c>
      <c r="AD11" s="175"/>
      <c r="AE11" s="19" t="s">
        <v>24</v>
      </c>
    </row>
    <row r="12" spans="2:38" ht="37.5" customHeight="1" thickBot="1" x14ac:dyDescent="0.25">
      <c r="B12" s="95"/>
      <c r="C12" s="10"/>
      <c r="D12" s="10"/>
      <c r="E12" s="10"/>
      <c r="F12" s="20"/>
      <c r="G12" s="21"/>
      <c r="H12" s="21"/>
      <c r="I12" s="22"/>
      <c r="J12" s="23"/>
      <c r="K12" s="24" t="s">
        <v>25</v>
      </c>
      <c r="L12" s="25" t="s">
        <v>26</v>
      </c>
      <c r="M12" s="26"/>
      <c r="N12" s="21"/>
      <c r="O12" s="22"/>
      <c r="P12" s="23"/>
      <c r="Q12" s="27" t="s">
        <v>25</v>
      </c>
      <c r="R12" s="25" t="s">
        <v>26</v>
      </c>
      <c r="S12" s="26"/>
      <c r="T12" s="21"/>
      <c r="U12" s="22"/>
      <c r="V12" s="23"/>
      <c r="W12" s="27" t="s">
        <v>25</v>
      </c>
      <c r="X12" s="25" t="s">
        <v>26</v>
      </c>
      <c r="Y12" s="26"/>
      <c r="Z12" s="21"/>
      <c r="AA12" s="22"/>
      <c r="AB12" s="23"/>
      <c r="AC12" s="27" t="s">
        <v>25</v>
      </c>
      <c r="AD12" s="25" t="s">
        <v>26</v>
      </c>
      <c r="AE12" s="28"/>
    </row>
    <row r="13" spans="2:38" ht="60" customHeight="1" thickBot="1" x14ac:dyDescent="0.25">
      <c r="B13" s="29"/>
      <c r="C13" s="22"/>
      <c r="D13" s="22"/>
      <c r="E13" s="22"/>
      <c r="F13" s="30"/>
      <c r="G13" s="187" t="s">
        <v>27</v>
      </c>
      <c r="H13" s="188"/>
      <c r="I13" s="188"/>
      <c r="J13" s="189"/>
      <c r="K13" s="185">
        <f>SUM(K4:L11)</f>
        <v>0</v>
      </c>
      <c r="L13" s="186"/>
      <c r="M13" s="187" t="s">
        <v>27</v>
      </c>
      <c r="N13" s="188"/>
      <c r="O13" s="188"/>
      <c r="P13" s="189"/>
      <c r="Q13" s="185">
        <f>SUM(Q4:R11)</f>
        <v>0</v>
      </c>
      <c r="R13" s="186"/>
      <c r="S13" s="187" t="s">
        <v>27</v>
      </c>
      <c r="T13" s="188"/>
      <c r="U13" s="188"/>
      <c r="V13" s="189"/>
      <c r="W13" s="185">
        <f>SUM(W4:X11)</f>
        <v>0</v>
      </c>
      <c r="X13" s="186"/>
      <c r="Y13" s="187" t="s">
        <v>28</v>
      </c>
      <c r="Z13" s="188"/>
      <c r="AA13" s="188"/>
      <c r="AB13" s="189"/>
      <c r="AC13" s="185">
        <f>SUM(AC4:AD11)</f>
        <v>0</v>
      </c>
      <c r="AD13" s="186"/>
      <c r="AE13" s="31" t="s">
        <v>29</v>
      </c>
      <c r="AF13" s="185">
        <f>AC13+W13+Q13+K13</f>
        <v>0</v>
      </c>
      <c r="AG13" s="186"/>
    </row>
    <row r="14" spans="2:38" ht="18.75" customHeight="1" x14ac:dyDescent="0.2"/>
    <row r="15" spans="2:38" ht="18.75" customHeight="1" x14ac:dyDescent="0.2"/>
    <row r="16" spans="2:38" ht="18.75" customHeight="1" x14ac:dyDescent="0.2"/>
    <row r="17" spans="2:33" ht="18.75" customHeight="1" x14ac:dyDescent="0.2"/>
    <row r="18" spans="2:33" ht="18.75" customHeight="1" x14ac:dyDescent="0.2"/>
    <row r="19" spans="2:33" ht="6" customHeight="1" thickBot="1" x14ac:dyDescent="0.25"/>
    <row r="20" spans="2:33" ht="30" customHeight="1" thickBot="1" x14ac:dyDescent="0.25">
      <c r="B20" s="142" t="s">
        <v>3</v>
      </c>
      <c r="C20" s="143"/>
      <c r="D20" s="143"/>
      <c r="E20" s="143"/>
      <c r="F20" s="144"/>
      <c r="G20" s="145" t="s">
        <v>4</v>
      </c>
      <c r="H20" s="146"/>
      <c r="I20" s="146"/>
      <c r="J20" s="146"/>
      <c r="K20" s="146"/>
      <c r="L20" s="147"/>
      <c r="M20" s="145" t="s">
        <v>5</v>
      </c>
      <c r="N20" s="146"/>
      <c r="O20" s="146"/>
      <c r="P20" s="146"/>
      <c r="Q20" s="146"/>
      <c r="R20" s="147"/>
      <c r="S20" s="145" t="s">
        <v>6</v>
      </c>
      <c r="T20" s="146"/>
      <c r="U20" s="146"/>
      <c r="V20" s="146"/>
      <c r="W20" s="146"/>
      <c r="X20" s="147"/>
      <c r="Y20" s="145" t="s">
        <v>7</v>
      </c>
      <c r="Z20" s="146"/>
      <c r="AA20" s="146"/>
      <c r="AB20" s="146"/>
      <c r="AC20" s="146"/>
      <c r="AD20" s="147"/>
      <c r="AE20" s="1"/>
    </row>
    <row r="21" spans="2:33" ht="45" customHeight="1" x14ac:dyDescent="0.2">
      <c r="B21" s="32" t="s">
        <v>30</v>
      </c>
      <c r="C21" s="158"/>
      <c r="D21" s="159"/>
      <c r="E21" s="33" t="s">
        <v>10</v>
      </c>
      <c r="F21" s="34" t="s">
        <v>11</v>
      </c>
      <c r="G21" s="160" t="s">
        <v>12</v>
      </c>
      <c r="H21" s="161"/>
      <c r="I21" s="161"/>
      <c r="J21" s="162"/>
      <c r="K21" s="148" t="s">
        <v>13</v>
      </c>
      <c r="L21" s="149"/>
      <c r="M21" s="150" t="s">
        <v>12</v>
      </c>
      <c r="N21" s="151"/>
      <c r="O21" s="151"/>
      <c r="P21" s="152"/>
      <c r="Q21" s="148" t="s">
        <v>13</v>
      </c>
      <c r="R21" s="149"/>
      <c r="S21" s="150" t="s">
        <v>12</v>
      </c>
      <c r="T21" s="151"/>
      <c r="U21" s="151"/>
      <c r="V21" s="152"/>
      <c r="W21" s="148" t="s">
        <v>13</v>
      </c>
      <c r="X21" s="149"/>
      <c r="Y21" s="150" t="s">
        <v>14</v>
      </c>
      <c r="Z21" s="151"/>
      <c r="AA21" s="151"/>
      <c r="AB21" s="152"/>
      <c r="AC21" s="148" t="s">
        <v>13</v>
      </c>
      <c r="AD21" s="149"/>
      <c r="AE21" s="1"/>
    </row>
    <row r="22" spans="2:33" ht="30" customHeight="1" x14ac:dyDescent="0.2">
      <c r="B22" s="135">
        <f>+B4+1</f>
        <v>2</v>
      </c>
      <c r="C22" s="114"/>
      <c r="D22" s="5" t="s">
        <v>31</v>
      </c>
      <c r="E22" s="6"/>
      <c r="F22" s="7"/>
      <c r="G22" s="153"/>
      <c r="H22" s="154"/>
      <c r="I22" s="154"/>
      <c r="J22" s="155"/>
      <c r="K22" s="156" t="str" cm="1">
        <f t="array" ref="K22">IF(G22&lt;&gt;0,_xlfn.IFS(G22+G23&gt;G4+G5,$AL$2,G22+G23=G4+G5,$AL$2/2,G22+G23&lt;G4+G5,0),"")</f>
        <v/>
      </c>
      <c r="L22" s="157"/>
      <c r="M22" s="153"/>
      <c r="N22" s="154"/>
      <c r="O22" s="154"/>
      <c r="P22" s="155"/>
      <c r="Q22" s="156" t="str" cm="1">
        <f t="array" ref="Q22">IF(M22&lt;&gt;0,_xlfn.IFS(M22+M23&gt;M4+M5,$AL$2,M22+M23=M4+M5,$AL$2/2,M22+M23&lt;M4+M5,0),"")</f>
        <v/>
      </c>
      <c r="R22" s="157"/>
      <c r="S22" s="153"/>
      <c r="T22" s="154"/>
      <c r="U22" s="154"/>
      <c r="V22" s="155"/>
      <c r="W22" s="156" t="str" cm="1">
        <f t="array" ref="W22">IF(S22&lt;&gt;0,_xlfn.IFS(S22+S23&gt;S4+S5,$AL$2,S22+S23=S4+S5,$AL$2/2,S22+S23&lt;S4+S5,0),"")</f>
        <v/>
      </c>
      <c r="X22" s="157"/>
      <c r="Y22" s="163">
        <f>SUM(G22:J23,M22:P23,S22:V23)</f>
        <v>0</v>
      </c>
      <c r="Z22" s="164"/>
      <c r="AA22" s="164"/>
      <c r="AB22" s="165"/>
      <c r="AC22" s="156" t="str" cm="1">
        <f t="array" ref="AC22">IF(Y22&lt;&gt;0,_xlfn.IFS(Y22&gt;Y4,$AL$4,Y22=Y4,$AL$4/2,Y22&lt;Y4,0),"")</f>
        <v/>
      </c>
      <c r="AD22" s="157"/>
      <c r="AE22" s="1"/>
    </row>
    <row r="23" spans="2:33" ht="30" customHeight="1" x14ac:dyDescent="0.2">
      <c r="B23" s="136"/>
      <c r="C23" s="115"/>
      <c r="D23" s="5" t="s">
        <v>55</v>
      </c>
      <c r="E23" s="9"/>
      <c r="F23" s="10"/>
      <c r="G23" s="127"/>
      <c r="H23" s="128"/>
      <c r="I23" s="128"/>
      <c r="J23" s="129"/>
      <c r="K23" s="130" t="str" cm="1">
        <f t="array" ref="K23">IF(G23&lt;&gt;0,_xlfn.IFS(G22+G23&gt;G4+G5,$AL$2,G22+G23=G4+G5,$AL$2/2,G22+G23&lt;G4+G5,0),"")</f>
        <v/>
      </c>
      <c r="L23" s="131"/>
      <c r="M23" s="127"/>
      <c r="N23" s="128"/>
      <c r="O23" s="128"/>
      <c r="P23" s="129"/>
      <c r="Q23" s="130" t="str" cm="1">
        <f t="array" ref="Q23">IF(M23&lt;&gt;0,_xlfn.IFS(M22+M23&gt;M4+M5,$AL$2,M22+M23=M4+M5,$AL$2/2,M22+M23&lt;M4+M5,0),"")</f>
        <v/>
      </c>
      <c r="R23" s="131"/>
      <c r="S23" s="127"/>
      <c r="T23" s="128"/>
      <c r="U23" s="128"/>
      <c r="V23" s="129"/>
      <c r="W23" s="130" t="str" cm="1">
        <f t="array" ref="W23">IF(S23&lt;&gt;0,_xlfn.IFS(S22+S23&gt;S4+S5,$AL$2,S22+S23=S4+S5,$AL$2/2,S22+S23&lt;S4+S5,0),"")</f>
        <v/>
      </c>
      <c r="X23" s="131"/>
      <c r="Y23" s="132"/>
      <c r="Z23" s="133"/>
      <c r="AA23" s="133"/>
      <c r="AB23" s="134"/>
      <c r="AC23" s="130"/>
      <c r="AD23" s="131"/>
      <c r="AE23" s="12"/>
    </row>
    <row r="24" spans="2:33" ht="30" customHeight="1" x14ac:dyDescent="0.2">
      <c r="B24" s="136"/>
      <c r="C24" s="116"/>
      <c r="D24" s="5" t="s">
        <v>32</v>
      </c>
      <c r="E24" s="9"/>
      <c r="F24" s="10"/>
      <c r="G24" s="153"/>
      <c r="H24" s="154"/>
      <c r="I24" s="154"/>
      <c r="J24" s="155"/>
      <c r="K24" s="156" t="str" cm="1">
        <f t="array" ref="K24">IF(G24&lt;&gt;0,_xlfn.IFS(G24+G25&gt;G6+G7,$AL$2,G24+G25=G6+G7,$AL$2/2,G24+G25&lt;G6+G7,0),"")</f>
        <v/>
      </c>
      <c r="L24" s="157"/>
      <c r="M24" s="153"/>
      <c r="N24" s="154"/>
      <c r="O24" s="154"/>
      <c r="P24" s="155"/>
      <c r="Q24" s="156" t="str" cm="1">
        <f t="array" ref="Q24">IF(M24&lt;&gt;0,_xlfn.IFS(M24+M25&gt;M6+M7,$AL$2,M24+M25=M6+M7,$AL$2/2,M24+M25&lt;M6+M7,0),"")</f>
        <v/>
      </c>
      <c r="R24" s="157"/>
      <c r="S24" s="153"/>
      <c r="T24" s="154"/>
      <c r="U24" s="154"/>
      <c r="V24" s="155"/>
      <c r="W24" s="156" t="str" cm="1">
        <f t="array" ref="W24">IF(S24&lt;&gt;0,_xlfn.IFS(S24+S25&gt;S6+S7,$AL$2,S24+S25=S6+S7,$AL$2/2,S24+S25&lt;S6+S7,0),"")</f>
        <v/>
      </c>
      <c r="X24" s="157"/>
      <c r="Y24" s="163">
        <f>SUM(G24:J25,M24:P25,S24:V25)</f>
        <v>0</v>
      </c>
      <c r="Z24" s="164"/>
      <c r="AA24" s="164"/>
      <c r="AB24" s="165"/>
      <c r="AC24" s="156" t="str" cm="1">
        <f t="array" ref="AC24">IF(Y24&lt;&gt;0,_xlfn.IFS(Y24&gt;Y6,$AL$4,Y24=Y6,$AL$4/2,Y24&lt;Y6,0),"")</f>
        <v/>
      </c>
      <c r="AD24" s="157"/>
      <c r="AE24" s="12"/>
    </row>
    <row r="25" spans="2:33" ht="30" customHeight="1" x14ac:dyDescent="0.2">
      <c r="B25" s="136"/>
      <c r="C25" s="115"/>
      <c r="D25" s="5" t="s">
        <v>55</v>
      </c>
      <c r="E25" s="9"/>
      <c r="F25" s="10"/>
      <c r="G25" s="127"/>
      <c r="H25" s="128"/>
      <c r="I25" s="128"/>
      <c r="J25" s="129"/>
      <c r="K25" s="130" t="str" cm="1">
        <f t="array" ref="K25">IF(G25&lt;&gt;0,_xlfn.IFS(G24+G25&gt;G6+G7,$AL$2,G24+G25=G6+G7,$AL$2/2,G24+G25&lt;G6+G7,0),"")</f>
        <v/>
      </c>
      <c r="L25" s="131"/>
      <c r="M25" s="127"/>
      <c r="N25" s="128"/>
      <c r="O25" s="128"/>
      <c r="P25" s="129"/>
      <c r="Q25" s="130" t="str" cm="1">
        <f t="array" ref="Q25">IF(M25&lt;&gt;0,_xlfn.IFS(M24+M25&gt;M6+M7,$AL$2,M24+M25=M6+M7,$AL$2/2,M24+M25&lt;M6+M7,0),"")</f>
        <v/>
      </c>
      <c r="R25" s="131"/>
      <c r="S25" s="127"/>
      <c r="T25" s="128"/>
      <c r="U25" s="128"/>
      <c r="V25" s="129"/>
      <c r="W25" s="130" t="str" cm="1">
        <f t="array" ref="W25">IF(S25&lt;&gt;0,_xlfn.IFS(S24+S25&gt;S6+S7,$AL$2,S24+S25=S6+S7,$AL$2/2,S24+S25&lt;S6+S7,0),"")</f>
        <v/>
      </c>
      <c r="X25" s="131"/>
      <c r="Y25" s="132"/>
      <c r="Z25" s="133"/>
      <c r="AA25" s="133"/>
      <c r="AB25" s="134"/>
      <c r="AC25" s="130"/>
      <c r="AD25" s="131"/>
      <c r="AE25" s="12"/>
    </row>
    <row r="26" spans="2:33" ht="30" customHeight="1" x14ac:dyDescent="0.2">
      <c r="B26" s="136"/>
      <c r="C26" s="116"/>
      <c r="D26" s="5" t="s">
        <v>33</v>
      </c>
      <c r="E26" s="9"/>
      <c r="F26" s="13"/>
      <c r="G26" s="153"/>
      <c r="H26" s="154"/>
      <c r="I26" s="154"/>
      <c r="J26" s="155"/>
      <c r="K26" s="156" t="str" cm="1">
        <f t="array" ref="K26">IF(G26&lt;&gt;0,_xlfn.IFS(G26+G27&gt;G8+G9,$AL$2,G26+G27=G8+G9,$AL$2/2,G26+G27&lt;G8+G9,0),"")</f>
        <v/>
      </c>
      <c r="L26" s="157"/>
      <c r="M26" s="153"/>
      <c r="N26" s="154"/>
      <c r="O26" s="154"/>
      <c r="P26" s="155"/>
      <c r="Q26" s="156" t="str" cm="1">
        <f t="array" ref="Q26">IF(M26&lt;&gt;0,_xlfn.IFS(M26+M27&gt;M8+M9,$AL$2,M26+M27=M8+M9,$AL$2/2,M26+M27&lt;M8+M9,0),"")</f>
        <v/>
      </c>
      <c r="R26" s="157"/>
      <c r="S26" s="153"/>
      <c r="T26" s="154"/>
      <c r="U26" s="154"/>
      <c r="V26" s="155"/>
      <c r="W26" s="156" t="str" cm="1">
        <f t="array" ref="W26">IF(S26&lt;&gt;0,_xlfn.IFS(S26+S27&gt;S8+S9,$AL$2,S26+S27=S8+S9,$AL$2/2,S26+S27&lt;S8+S9,0),"")</f>
        <v/>
      </c>
      <c r="X26" s="157"/>
      <c r="Y26" s="163">
        <f>SUM(G26:J27,M26:P27,S26:V27)</f>
        <v>0</v>
      </c>
      <c r="Z26" s="164"/>
      <c r="AA26" s="164"/>
      <c r="AB26" s="165"/>
      <c r="AC26" s="156" t="str" cm="1">
        <f t="array" ref="AC26">IF(Y26&lt;&gt;0,_xlfn.IFS(Y26&gt;Y8,$AL$4,Y26=Y8,$AL$4/2,Y26&lt;Y8,0),"")</f>
        <v/>
      </c>
      <c r="AD26" s="157"/>
      <c r="AE26" s="12"/>
    </row>
    <row r="27" spans="2:33" ht="30" customHeight="1" x14ac:dyDescent="0.2">
      <c r="B27" s="137"/>
      <c r="C27" s="115"/>
      <c r="D27" s="5" t="s">
        <v>55</v>
      </c>
      <c r="E27" s="9"/>
      <c r="F27" s="10"/>
      <c r="G27" s="127"/>
      <c r="H27" s="128"/>
      <c r="I27" s="128"/>
      <c r="J27" s="129"/>
      <c r="K27" s="130" t="str" cm="1">
        <f t="array" ref="K27">IF(G27&lt;&gt;0,_xlfn.IFS(G26+G27&gt;G8+G9,$AL$2,G26+G27=G8+G9,$AL$2/2,G26+G27&lt;G8+G9,0),"")</f>
        <v/>
      </c>
      <c r="L27" s="131"/>
      <c r="M27" s="127"/>
      <c r="N27" s="128"/>
      <c r="O27" s="128"/>
      <c r="P27" s="129"/>
      <c r="Q27" s="130" t="str" cm="1">
        <f t="array" ref="Q27">IF(M27&lt;&gt;0,_xlfn.IFS(M26+M27&gt;M8+M9,$AL$2,M26+M27=M8+M9,$AL$2/2,M26+M27&lt;M8+M9,0),"")</f>
        <v/>
      </c>
      <c r="R27" s="131"/>
      <c r="S27" s="127"/>
      <c r="T27" s="128"/>
      <c r="U27" s="128"/>
      <c r="V27" s="129"/>
      <c r="W27" s="130" t="str" cm="1">
        <f t="array" ref="W27">IF(S27&lt;&gt;0,_xlfn.IFS(S26+S27&gt;S8+S9,$AL$2,S26+S27=S8+S9,$AL$2/2,S26+S27&lt;S8+S9,0),"")</f>
        <v/>
      </c>
      <c r="X27" s="131"/>
      <c r="Y27" s="132"/>
      <c r="Z27" s="133"/>
      <c r="AA27" s="133"/>
      <c r="AB27" s="134"/>
      <c r="AC27" s="130"/>
      <c r="AD27" s="131"/>
      <c r="AE27" s="12"/>
    </row>
    <row r="28" spans="2:33" ht="4.5" customHeight="1" thickBot="1" x14ac:dyDescent="0.25">
      <c r="B28" s="92"/>
      <c r="C28" s="10"/>
      <c r="D28" s="7"/>
      <c r="E28" s="15"/>
      <c r="F28" s="15"/>
      <c r="G28" s="16"/>
      <c r="H28" s="16"/>
      <c r="I28" s="16"/>
      <c r="J28" s="16"/>
      <c r="K28" s="36"/>
      <c r="L28" s="16"/>
      <c r="M28" s="16"/>
      <c r="N28" s="93"/>
      <c r="O28" s="93"/>
      <c r="P28" s="93"/>
      <c r="Q28" s="37"/>
      <c r="R28" s="93"/>
      <c r="S28" s="16"/>
      <c r="T28" s="16"/>
      <c r="U28" s="16"/>
      <c r="V28" s="16"/>
      <c r="W28" s="36"/>
      <c r="X28" s="16"/>
      <c r="Y28" s="16"/>
      <c r="Z28" s="93"/>
      <c r="AA28" s="93"/>
      <c r="AB28" s="93"/>
      <c r="AC28" s="17"/>
      <c r="AD28" s="18"/>
      <c r="AE28" s="12"/>
    </row>
    <row r="29" spans="2:33" ht="30" customHeight="1" thickBot="1" x14ac:dyDescent="0.25">
      <c r="B29" s="168" t="s">
        <v>23</v>
      </c>
      <c r="C29" s="169"/>
      <c r="D29" s="169"/>
      <c r="E29" s="169"/>
      <c r="F29" s="170"/>
      <c r="G29" s="171">
        <f>SUM(G22:J27)</f>
        <v>0</v>
      </c>
      <c r="H29" s="172"/>
      <c r="I29" s="172"/>
      <c r="J29" s="173"/>
      <c r="K29" s="174" t="str">
        <f>IF(G29=0,"",IF(G29&gt;G11,$AL$3,IF(G29&lt;G11,0,$AL$3/2)))</f>
        <v/>
      </c>
      <c r="L29" s="175"/>
      <c r="M29" s="171">
        <f>SUM(M22:P27)</f>
        <v>0</v>
      </c>
      <c r="N29" s="172"/>
      <c r="O29" s="172"/>
      <c r="P29" s="173"/>
      <c r="Q29" s="174" t="str">
        <f>IF(M29=0,"",IF(M29&gt;M11,$AL$3,IF(M29&lt;M11,0,$AL$3/2)))</f>
        <v/>
      </c>
      <c r="R29" s="175"/>
      <c r="S29" s="171">
        <f>SUM(S22:V27)</f>
        <v>0</v>
      </c>
      <c r="T29" s="172"/>
      <c r="U29" s="172"/>
      <c r="V29" s="173"/>
      <c r="W29" s="174" t="str">
        <f>IF(S29=0,"",IF(S29&gt;S11,$AL$3,IF(S29&lt;S11,0,$AL$3/2)))</f>
        <v/>
      </c>
      <c r="X29" s="175"/>
      <c r="Y29" s="171">
        <f>SUM(Y22:AB26)</f>
        <v>0</v>
      </c>
      <c r="Z29" s="172"/>
      <c r="AA29" s="172"/>
      <c r="AB29" s="173"/>
      <c r="AC29" s="174" t="str">
        <f>IF(Y29=0,"",IF(Y29&gt;Y11,$AL$5,IF(Y29&lt;Y11,0,$AL$5/2)))</f>
        <v/>
      </c>
      <c r="AD29" s="175"/>
      <c r="AE29" s="19" t="s">
        <v>24</v>
      </c>
    </row>
    <row r="30" spans="2:33" ht="37.5" customHeight="1" thickBot="1" x14ac:dyDescent="0.25">
      <c r="B30" s="95"/>
      <c r="C30" s="10"/>
      <c r="D30" s="10"/>
      <c r="E30" s="10"/>
      <c r="F30" s="20"/>
      <c r="G30" s="21"/>
      <c r="H30" s="21"/>
      <c r="I30" s="22"/>
      <c r="J30" s="23"/>
      <c r="K30" s="38" t="s">
        <v>25</v>
      </c>
      <c r="L30" s="39" t="s">
        <v>26</v>
      </c>
      <c r="M30" s="26"/>
      <c r="N30" s="21"/>
      <c r="O30" s="22"/>
      <c r="P30" s="23"/>
      <c r="Q30" s="38" t="s">
        <v>25</v>
      </c>
      <c r="R30" s="39" t="s">
        <v>26</v>
      </c>
      <c r="S30" s="26"/>
      <c r="T30" s="21"/>
      <c r="U30" s="22"/>
      <c r="V30" s="23"/>
      <c r="W30" s="38" t="s">
        <v>25</v>
      </c>
      <c r="X30" s="39" t="s">
        <v>26</v>
      </c>
      <c r="Y30" s="26"/>
      <c r="Z30" s="21"/>
      <c r="AA30" s="22"/>
      <c r="AB30" s="23"/>
      <c r="AC30" s="38" t="s">
        <v>25</v>
      </c>
      <c r="AD30" s="39" t="s">
        <v>26</v>
      </c>
      <c r="AE30" s="28"/>
    </row>
    <row r="31" spans="2:33" ht="60" customHeight="1" thickBot="1" x14ac:dyDescent="0.25">
      <c r="B31" s="29"/>
      <c r="C31" s="22"/>
      <c r="D31" s="22"/>
      <c r="E31" s="22"/>
      <c r="F31" s="30"/>
      <c r="G31" s="187" t="s">
        <v>27</v>
      </c>
      <c r="H31" s="188"/>
      <c r="I31" s="188"/>
      <c r="J31" s="189"/>
      <c r="K31" s="185">
        <f>SUM(K22:L29)</f>
        <v>0</v>
      </c>
      <c r="L31" s="186"/>
      <c r="M31" s="187" t="s">
        <v>27</v>
      </c>
      <c r="N31" s="188"/>
      <c r="O31" s="188"/>
      <c r="P31" s="189"/>
      <c r="Q31" s="185">
        <f>SUM(Q22:R29)</f>
        <v>0</v>
      </c>
      <c r="R31" s="186"/>
      <c r="S31" s="187" t="s">
        <v>27</v>
      </c>
      <c r="T31" s="188"/>
      <c r="U31" s="188"/>
      <c r="V31" s="189"/>
      <c r="W31" s="185">
        <f>SUM(W22:X29)</f>
        <v>0</v>
      </c>
      <c r="X31" s="186"/>
      <c r="Y31" s="187" t="s">
        <v>28</v>
      </c>
      <c r="Z31" s="188"/>
      <c r="AA31" s="188"/>
      <c r="AB31" s="189"/>
      <c r="AC31" s="185">
        <f>SUM(AC22:AD29)</f>
        <v>0</v>
      </c>
      <c r="AD31" s="186"/>
      <c r="AE31" s="31" t="s">
        <v>29</v>
      </c>
      <c r="AF31" s="185">
        <f>AC31+W31+Q31+K31</f>
        <v>0</v>
      </c>
      <c r="AG31" s="186"/>
    </row>
    <row r="32" spans="2:33" ht="54.75" customHeight="1" x14ac:dyDescent="0.2">
      <c r="B32" s="201" t="s">
        <v>34</v>
      </c>
      <c r="C32" s="201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</row>
    <row r="33" spans="2:32" ht="6.75" customHeight="1" x14ac:dyDescent="0.2"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</row>
    <row r="34" spans="2:32" ht="30" customHeight="1" x14ac:dyDescent="0.3">
      <c r="B34" s="203" t="s">
        <v>35</v>
      </c>
      <c r="C34" s="203"/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R34" s="203" t="s">
        <v>36</v>
      </c>
      <c r="S34" s="203"/>
      <c r="T34" s="203"/>
      <c r="U34" s="203"/>
      <c r="V34" s="203"/>
      <c r="W34" s="203"/>
      <c r="X34" s="203"/>
      <c r="Y34" s="203"/>
      <c r="Z34" s="203"/>
      <c r="AA34" s="203"/>
      <c r="AB34" s="203"/>
      <c r="AC34" s="203"/>
      <c r="AD34" s="203"/>
      <c r="AE34" s="203"/>
      <c r="AF34" s="40"/>
    </row>
    <row r="35" spans="2:32" ht="30" customHeight="1" x14ac:dyDescent="0.3"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91"/>
      <c r="P35" s="91"/>
      <c r="R35" s="91"/>
      <c r="S35" s="91"/>
      <c r="T35" s="91"/>
      <c r="U35" s="204">
        <f>C3</f>
        <v>0</v>
      </c>
      <c r="V35" s="205"/>
      <c r="W35" s="205"/>
      <c r="X35" s="205"/>
      <c r="Y35" s="205"/>
      <c r="Z35" s="206"/>
      <c r="AA35" s="204">
        <f>C21</f>
        <v>0</v>
      </c>
      <c r="AB35" s="205"/>
      <c r="AC35" s="205"/>
      <c r="AD35" s="205"/>
      <c r="AE35" s="206"/>
      <c r="AF35" s="40"/>
    </row>
    <row r="36" spans="2:32" ht="30" customHeight="1" x14ac:dyDescent="0.35">
      <c r="E36" s="204">
        <f>C3</f>
        <v>0</v>
      </c>
      <c r="F36" s="205"/>
      <c r="G36" s="205"/>
      <c r="H36" s="205"/>
      <c r="I36" s="205"/>
      <c r="J36" s="206"/>
      <c r="K36" s="204">
        <f>C21</f>
        <v>0</v>
      </c>
      <c r="L36" s="205"/>
      <c r="M36" s="205"/>
      <c r="N36" s="205"/>
      <c r="O36" s="205"/>
      <c r="P36" s="206"/>
      <c r="R36" s="194" t="s">
        <v>54</v>
      </c>
      <c r="S36" s="194"/>
      <c r="T36" s="194"/>
      <c r="U36" s="198">
        <v>5</v>
      </c>
      <c r="V36" s="199"/>
      <c r="W36" s="199"/>
      <c r="X36" s="199"/>
      <c r="Y36" s="199"/>
      <c r="Z36" s="200"/>
      <c r="AA36" s="198">
        <v>5</v>
      </c>
      <c r="AB36" s="199"/>
      <c r="AC36" s="199"/>
      <c r="AD36" s="199"/>
      <c r="AE36" s="199"/>
      <c r="AF36" s="41"/>
    </row>
    <row r="37" spans="2:32" ht="30" customHeight="1" x14ac:dyDescent="0.35">
      <c r="B37" s="190" t="s">
        <v>37</v>
      </c>
      <c r="C37" s="190"/>
      <c r="D37" s="190"/>
      <c r="E37" s="191" t="str">
        <f>IF(S8=0,"",Y11)</f>
        <v/>
      </c>
      <c r="F37" s="192"/>
      <c r="G37" s="192"/>
      <c r="H37" s="192"/>
      <c r="I37" s="192"/>
      <c r="J37" s="193"/>
      <c r="K37" s="191" t="str">
        <f>IF(S26=0,"",Y29)</f>
        <v/>
      </c>
      <c r="L37" s="192"/>
      <c r="M37" s="192"/>
      <c r="N37" s="192"/>
      <c r="O37" s="192"/>
      <c r="P37" s="193"/>
      <c r="R37" s="194" t="s">
        <v>37</v>
      </c>
      <c r="S37" s="194"/>
      <c r="T37" s="194"/>
      <c r="U37" s="195">
        <f>AF13</f>
        <v>0</v>
      </c>
      <c r="V37" s="196"/>
      <c r="W37" s="196"/>
      <c r="X37" s="196"/>
      <c r="Y37" s="196"/>
      <c r="Z37" s="197"/>
      <c r="AA37" s="195">
        <f>AF31</f>
        <v>0</v>
      </c>
      <c r="AB37" s="196"/>
      <c r="AC37" s="196"/>
      <c r="AD37" s="196"/>
      <c r="AE37" s="196"/>
      <c r="AF37" s="42"/>
    </row>
    <row r="38" spans="2:32" ht="30" customHeight="1" x14ac:dyDescent="0.35">
      <c r="B38" s="190" t="s">
        <v>38</v>
      </c>
      <c r="C38" s="190"/>
      <c r="D38" s="190"/>
      <c r="E38" s="191" t="str">
        <f>IF(S50=0,"",AC53)</f>
        <v/>
      </c>
      <c r="F38" s="192"/>
      <c r="G38" s="192"/>
      <c r="H38" s="192"/>
      <c r="I38" s="192"/>
      <c r="J38" s="193"/>
      <c r="K38" s="191" t="str">
        <f>IF(S64=0,"",AC67)</f>
        <v/>
      </c>
      <c r="L38" s="192"/>
      <c r="M38" s="192"/>
      <c r="N38" s="192"/>
      <c r="O38" s="192"/>
      <c r="P38" s="193"/>
      <c r="R38" s="194" t="s">
        <v>38</v>
      </c>
      <c r="S38" s="194"/>
      <c r="T38" s="194"/>
      <c r="U38" s="195">
        <f>AF55</f>
        <v>0</v>
      </c>
      <c r="V38" s="196"/>
      <c r="W38" s="196"/>
      <c r="X38" s="196"/>
      <c r="Y38" s="196"/>
      <c r="Z38" s="197"/>
      <c r="AA38" s="195">
        <f>AF69</f>
        <v>0</v>
      </c>
      <c r="AB38" s="196"/>
      <c r="AC38" s="196"/>
      <c r="AD38" s="196"/>
      <c r="AE38" s="196"/>
      <c r="AF38" s="42"/>
    </row>
    <row r="39" spans="2:32" ht="30" customHeight="1" thickBot="1" x14ac:dyDescent="0.4">
      <c r="B39" s="207" t="s">
        <v>39</v>
      </c>
      <c r="C39" s="207"/>
      <c r="D39" s="207"/>
      <c r="E39" s="208" t="str">
        <f>IF(S78=0,"",AC81)</f>
        <v/>
      </c>
      <c r="F39" s="209"/>
      <c r="G39" s="209"/>
      <c r="H39" s="209"/>
      <c r="I39" s="209"/>
      <c r="J39" s="210"/>
      <c r="K39" s="211" t="str">
        <f>IF(S92=0,"",AC95)</f>
        <v/>
      </c>
      <c r="L39" s="212"/>
      <c r="M39" s="212"/>
      <c r="N39" s="212"/>
      <c r="O39" s="212"/>
      <c r="P39" s="213"/>
      <c r="R39" s="194" t="s">
        <v>39</v>
      </c>
      <c r="S39" s="194"/>
      <c r="T39" s="194"/>
      <c r="U39" s="195">
        <f>AF83</f>
        <v>0</v>
      </c>
      <c r="V39" s="196"/>
      <c r="W39" s="196"/>
      <c r="X39" s="196"/>
      <c r="Y39" s="196"/>
      <c r="Z39" s="197"/>
      <c r="AA39" s="195">
        <f>AF97</f>
        <v>0</v>
      </c>
      <c r="AB39" s="196"/>
      <c r="AC39" s="196"/>
      <c r="AD39" s="196"/>
      <c r="AE39" s="196"/>
      <c r="AF39" s="42"/>
    </row>
    <row r="40" spans="2:32" ht="30" customHeight="1" thickBot="1" x14ac:dyDescent="0.4">
      <c r="B40" s="224" t="s">
        <v>40</v>
      </c>
      <c r="C40" s="224"/>
      <c r="D40" s="224"/>
      <c r="E40" s="225">
        <f>SUM(E37:J39)</f>
        <v>0</v>
      </c>
      <c r="F40" s="226"/>
      <c r="G40" s="226"/>
      <c r="H40" s="227"/>
      <c r="I40" s="228" t="str">
        <f>IF(E40=0,"",IF(E40&gt;K40,$AL$6,IF(E40&lt;K40,0,$AL$6/2)))</f>
        <v/>
      </c>
      <c r="J40" s="229"/>
      <c r="K40" s="225">
        <f>SUM(K37:P39)</f>
        <v>0</v>
      </c>
      <c r="L40" s="226"/>
      <c r="M40" s="226"/>
      <c r="N40" s="227"/>
      <c r="O40" s="228" t="str">
        <f>IF(K40=0,"",IF(K40&gt;E40,$AL$6,IF(K40&lt;E40,0,$AL$6/2)))</f>
        <v/>
      </c>
      <c r="P40" s="229"/>
      <c r="R40" s="194" t="s">
        <v>41</v>
      </c>
      <c r="S40" s="194"/>
      <c r="T40" s="194"/>
      <c r="U40" s="195" t="str">
        <f>I40</f>
        <v/>
      </c>
      <c r="V40" s="196"/>
      <c r="W40" s="196"/>
      <c r="X40" s="196"/>
      <c r="Y40" s="196"/>
      <c r="Z40" s="197"/>
      <c r="AA40" s="195" t="str">
        <f>O40</f>
        <v/>
      </c>
      <c r="AB40" s="196"/>
      <c r="AC40" s="196"/>
      <c r="AD40" s="196"/>
      <c r="AE40" s="196"/>
      <c r="AF40" s="42"/>
    </row>
    <row r="41" spans="2:32" ht="46.5" customHeight="1" x14ac:dyDescent="0.35">
      <c r="R41" s="218" t="s">
        <v>40</v>
      </c>
      <c r="S41" s="219"/>
      <c r="T41" s="218"/>
      <c r="U41" s="220">
        <f>SUM(U36:Z40)</f>
        <v>5</v>
      </c>
      <c r="V41" s="221"/>
      <c r="W41" s="221"/>
      <c r="X41" s="221"/>
      <c r="Y41" s="221"/>
      <c r="Z41" s="222"/>
      <c r="AA41" s="223">
        <f>SUM(AA36:AE40)</f>
        <v>5</v>
      </c>
      <c r="AB41" s="221"/>
      <c r="AC41" s="221"/>
      <c r="AD41" s="221"/>
      <c r="AE41" s="222"/>
    </row>
    <row r="42" spans="2:32" ht="30" customHeight="1" x14ac:dyDescent="0.25">
      <c r="R42" s="43"/>
      <c r="S42" s="44"/>
      <c r="T42" s="43"/>
      <c r="U42" s="45"/>
      <c r="V42" s="46"/>
      <c r="W42" s="46"/>
      <c r="X42" s="46"/>
      <c r="Y42" s="46"/>
      <c r="Z42" s="46"/>
      <c r="AA42" s="47"/>
      <c r="AB42" s="47"/>
      <c r="AC42" s="47"/>
      <c r="AD42" s="47"/>
      <c r="AE42" s="47"/>
    </row>
    <row r="43" spans="2:32" ht="30" customHeight="1" thickBot="1" x14ac:dyDescent="0.3">
      <c r="R43" s="48"/>
      <c r="S43" s="48"/>
      <c r="T43" s="48"/>
      <c r="U43" s="49"/>
      <c r="V43" s="46"/>
      <c r="W43" s="46"/>
      <c r="X43" s="46"/>
      <c r="Y43" s="46"/>
      <c r="Z43" s="46"/>
      <c r="AA43" s="47"/>
      <c r="AB43" s="47"/>
      <c r="AC43" s="47"/>
      <c r="AD43" s="47"/>
      <c r="AE43" s="47"/>
    </row>
    <row r="44" spans="2:32" ht="30" customHeight="1" thickBot="1" x14ac:dyDescent="0.25">
      <c r="B44" s="142" t="s">
        <v>42</v>
      </c>
      <c r="C44" s="143"/>
      <c r="D44" s="143"/>
      <c r="E44" s="143"/>
      <c r="F44" s="144"/>
      <c r="G44" s="145" t="s">
        <v>4</v>
      </c>
      <c r="H44" s="146"/>
      <c r="I44" s="146"/>
      <c r="J44" s="146"/>
      <c r="K44" s="146"/>
      <c r="L44" s="147"/>
      <c r="M44" s="145" t="s">
        <v>5</v>
      </c>
      <c r="N44" s="146"/>
      <c r="O44" s="146"/>
      <c r="P44" s="146"/>
      <c r="Q44" s="146"/>
      <c r="R44" s="147"/>
      <c r="S44" s="145" t="s">
        <v>6</v>
      </c>
      <c r="T44" s="146"/>
      <c r="U44" s="146"/>
      <c r="V44" s="146"/>
      <c r="W44" s="146"/>
      <c r="X44" s="147"/>
      <c r="Y44" s="145" t="s">
        <v>7</v>
      </c>
      <c r="Z44" s="146"/>
      <c r="AA44" s="146"/>
      <c r="AB44" s="146"/>
      <c r="AC44" s="146"/>
      <c r="AD44" s="147"/>
      <c r="AE44" s="1"/>
    </row>
    <row r="45" spans="2:32" ht="45" customHeight="1" x14ac:dyDescent="0.2">
      <c r="B45" s="2" t="s">
        <v>9</v>
      </c>
      <c r="C45" s="214">
        <f>C3</f>
        <v>0</v>
      </c>
      <c r="D45" s="215"/>
      <c r="E45" s="50" t="s">
        <v>10</v>
      </c>
      <c r="F45" s="51" t="s">
        <v>11</v>
      </c>
      <c r="G45" s="52" t="s">
        <v>43</v>
      </c>
      <c r="H45" s="50"/>
      <c r="I45" s="50" t="s">
        <v>11</v>
      </c>
      <c r="J45" s="53"/>
      <c r="K45" s="54" t="s">
        <v>44</v>
      </c>
      <c r="L45" s="51" t="s">
        <v>13</v>
      </c>
      <c r="M45" s="52" t="s">
        <v>43</v>
      </c>
      <c r="N45" s="53"/>
      <c r="O45" s="50" t="s">
        <v>11</v>
      </c>
      <c r="P45" s="50"/>
      <c r="Q45" s="54" t="s">
        <v>44</v>
      </c>
      <c r="R45" s="51" t="s">
        <v>13</v>
      </c>
      <c r="S45" s="52" t="s">
        <v>43</v>
      </c>
      <c r="T45" s="53"/>
      <c r="U45" s="50" t="s">
        <v>11</v>
      </c>
      <c r="V45" s="50"/>
      <c r="W45" s="54" t="s">
        <v>44</v>
      </c>
      <c r="X45" s="51" t="s">
        <v>13</v>
      </c>
      <c r="Y45" s="2" t="s">
        <v>45</v>
      </c>
      <c r="Z45" s="50"/>
      <c r="AA45" s="55" t="s">
        <v>46</v>
      </c>
      <c r="AB45" s="50"/>
      <c r="AC45" s="54" t="s">
        <v>47</v>
      </c>
      <c r="AD45" s="51" t="s">
        <v>13</v>
      </c>
      <c r="AE45" s="1"/>
    </row>
    <row r="46" spans="2:32" ht="50" customHeight="1" x14ac:dyDescent="0.2">
      <c r="B46" s="135">
        <f>+B22+1</f>
        <v>3</v>
      </c>
      <c r="C46" s="117"/>
      <c r="D46" s="56" t="s">
        <v>16</v>
      </c>
      <c r="E46" s="120"/>
      <c r="F46" s="57">
        <f>ROUNDDOWN(IF((240-E46)*0.8&lt;0,0,(240-E46)*0.8),0)</f>
        <v>192</v>
      </c>
      <c r="G46" s="121"/>
      <c r="H46" s="58" t="s">
        <v>48</v>
      </c>
      <c r="I46" s="59">
        <f>IF(G47&lt;&gt;0,0,$F46)</f>
        <v>192</v>
      </c>
      <c r="J46" s="60" t="s">
        <v>49</v>
      </c>
      <c r="K46" s="61">
        <f t="shared" ref="K46:K51" si="0">G46+I46</f>
        <v>192</v>
      </c>
      <c r="L46" s="62" t="str" cm="1">
        <f t="array" ref="L46">IF(G46&lt;&gt;0,_xlfn.IFS(K46+K47&gt;K60+K61,$AL$2,K46+K47=K60+K61,$AL$2/2,K46+K47&lt;K60+K61,0),"")</f>
        <v/>
      </c>
      <c r="M46" s="121"/>
      <c r="N46" s="60" t="s">
        <v>48</v>
      </c>
      <c r="O46" s="35">
        <f>IF(M47&lt;&gt;0,0,$F46)</f>
        <v>192</v>
      </c>
      <c r="P46" s="60" t="s">
        <v>49</v>
      </c>
      <c r="Q46" s="8">
        <f t="shared" ref="Q46:Q51" si="1">M46+O46</f>
        <v>192</v>
      </c>
      <c r="R46" s="62" t="str" cm="1">
        <f t="array" ref="R46">IF(M46&lt;&gt;0,_xlfn.IFS(Q46+Q47&gt;Q60+Q61,$AL$2,Q46+Q47=Q60+Q61,$AL$2/2,Q46+Q47&lt;Q60+Q61,0),"")</f>
        <v/>
      </c>
      <c r="S46" s="121"/>
      <c r="T46" s="60" t="s">
        <v>48</v>
      </c>
      <c r="U46" s="35">
        <f>IF(S47&lt;&gt;0,0,$F46)</f>
        <v>192</v>
      </c>
      <c r="V46" s="60" t="s">
        <v>49</v>
      </c>
      <c r="W46" s="8">
        <f t="shared" ref="W46:W51" si="2">S46+U46</f>
        <v>192</v>
      </c>
      <c r="X46" s="62" t="str" cm="1">
        <f t="array" ref="X46">IF(S46&lt;&gt;0,_xlfn.IFS(W46+W47&gt;W60+W61,$AL$2,W46+W47=W60+W61,$AL$2/2,W46+W47&lt;W60+W61,0),"")</f>
        <v/>
      </c>
      <c r="Y46" s="63">
        <f>SUM(G46:G47,M46:M47,S46:S47)</f>
        <v>0</v>
      </c>
      <c r="Z46" s="60" t="s">
        <v>48</v>
      </c>
      <c r="AA46" s="35">
        <f>SUM(I46:I47,O46:O47,U46:U47)</f>
        <v>576</v>
      </c>
      <c r="AB46" s="60" t="s">
        <v>49</v>
      </c>
      <c r="AC46" s="8">
        <f>Y46+AA46</f>
        <v>576</v>
      </c>
      <c r="AD46" s="62" t="str" cm="1">
        <f t="array" ref="AD46">IF(Y46&lt;&gt;0,_xlfn.IFS(AC46&gt;AC60,$AL$4,AC46=AC60,$AL$4/2,AC46&lt;AC60,0),"")</f>
        <v/>
      </c>
      <c r="AE46" s="1"/>
    </row>
    <row r="47" spans="2:32" ht="50" customHeight="1" x14ac:dyDescent="0.2">
      <c r="B47" s="136"/>
      <c r="C47" s="118"/>
      <c r="D47" s="5" t="s">
        <v>55</v>
      </c>
      <c r="E47" s="109"/>
      <c r="F47" s="64">
        <f>IF(E47=0,0,ROUNDDOWN(IF((240-E47)*0.8&lt;0,0,(240-E47)*0.8),0))</f>
        <v>0</v>
      </c>
      <c r="G47" s="112"/>
      <c r="H47" s="65"/>
      <c r="I47" s="35" cm="1">
        <f t="array" ref="I47">_xlfn.IFS(G46+G47=0,0,G46&lt;&gt;0,0,G47&lt;&gt;0,$F47)</f>
        <v>0</v>
      </c>
      <c r="J47" s="66"/>
      <c r="K47" s="8">
        <f t="shared" si="0"/>
        <v>0</v>
      </c>
      <c r="L47" s="67" t="str" cm="1">
        <f t="array" ref="L47">IF(G47&lt;&gt;0,_xlfn.IFS(K46+K47&gt;K60+K61,$AL$2,K46+K47=K60+K61,$AL$2/2,K46+K47&lt;K60+K61,0),"")</f>
        <v/>
      </c>
      <c r="M47" s="112"/>
      <c r="N47" s="66"/>
      <c r="O47" s="35" cm="1">
        <f t="array" ref="O47">_xlfn.IFS(M46+M47=0,0,M46&lt;&gt;0,0,M47&lt;&gt;0,$F47)</f>
        <v>0</v>
      </c>
      <c r="P47" s="68"/>
      <c r="Q47" s="8">
        <f t="shared" si="1"/>
        <v>0</v>
      </c>
      <c r="R47" s="67" t="str" cm="1">
        <f t="array" ref="R47">IF(M47&lt;&gt;0,_xlfn.IFS(Q46+Q47&gt;Q60+Q61,$AL$2,Q46+Q47=Q60+Q61,$AL$2/2,Q46+Q47&lt;Q60+Q61,0),"")</f>
        <v/>
      </c>
      <c r="S47" s="112"/>
      <c r="T47" s="66"/>
      <c r="U47" s="35" cm="1">
        <f t="array" ref="U47">_xlfn.IFS(S46+S47=0,0,S46&lt;&gt;0,0,S47&lt;&gt;0,$F47)</f>
        <v>0</v>
      </c>
      <c r="V47" s="68"/>
      <c r="W47" s="8">
        <f t="shared" si="2"/>
        <v>0</v>
      </c>
      <c r="X47" s="67" t="str" cm="1">
        <f t="array" ref="X47">IF(S47&lt;&gt;0,_xlfn.IFS(W46+W47&gt;W60+W61,$AL$2,W46+W47=W60+W61,$AL$2/2,W46+W47&lt;W60+W61,0),"")</f>
        <v/>
      </c>
      <c r="Y47" s="69"/>
      <c r="Z47" s="70"/>
      <c r="AA47" s="71"/>
      <c r="AB47" s="70"/>
      <c r="AC47" s="11"/>
      <c r="AD47" s="67"/>
      <c r="AE47" s="72"/>
    </row>
    <row r="48" spans="2:32" ht="50" customHeight="1" x14ac:dyDescent="0.2">
      <c r="B48" s="136"/>
      <c r="C48" s="114"/>
      <c r="D48" s="5" t="s">
        <v>19</v>
      </c>
      <c r="E48" s="108"/>
      <c r="F48" s="64">
        <f>ROUNDDOWN(IF((240-E48)*0.8&lt;0,0,(240-E48)*0.8),0)</f>
        <v>192</v>
      </c>
      <c r="G48" s="111"/>
      <c r="H48" s="58" t="s">
        <v>48</v>
      </c>
      <c r="I48" s="35">
        <f>IF(G49&lt;&gt;0,0,$F48)</f>
        <v>192</v>
      </c>
      <c r="J48" s="60" t="s">
        <v>49</v>
      </c>
      <c r="K48" s="8">
        <f t="shared" si="0"/>
        <v>192</v>
      </c>
      <c r="L48" s="62" t="str" cm="1">
        <f t="array" ref="L48">IF(G48&lt;&gt;0,_xlfn.IFS(K48+K49&gt;K62+K63,$AL$2,K48+K49=K62+K63,$AL$2/2,K48+K49&lt;K62+K63,0),"")</f>
        <v/>
      </c>
      <c r="M48" s="111"/>
      <c r="N48" s="60" t="s">
        <v>48</v>
      </c>
      <c r="O48" s="35">
        <f>IF(M49&lt;&gt;0,0,$F48)</f>
        <v>192</v>
      </c>
      <c r="P48" s="60" t="s">
        <v>49</v>
      </c>
      <c r="Q48" s="8">
        <f t="shared" si="1"/>
        <v>192</v>
      </c>
      <c r="R48" s="62" t="str" cm="1">
        <f t="array" ref="R48">IF(M48&lt;&gt;0,_xlfn.IFS(Q48+Q49&gt;Q62+Q63,$AL$2,Q48+Q49=Q62+Q63,$AL$2/2,Q48+Q49&lt;Q62+Q63,0),"")</f>
        <v/>
      </c>
      <c r="S48" s="111"/>
      <c r="T48" s="60" t="s">
        <v>48</v>
      </c>
      <c r="U48" s="35">
        <f>IF(S49&lt;&gt;0,0,$F48)</f>
        <v>192</v>
      </c>
      <c r="V48" s="60" t="s">
        <v>49</v>
      </c>
      <c r="W48" s="8">
        <f t="shared" si="2"/>
        <v>192</v>
      </c>
      <c r="X48" s="62" t="str" cm="1">
        <f t="array" ref="X48">IF(S48&lt;&gt;0,_xlfn.IFS(W48+W49&gt;W62+W63,$AL$2,W48+W49=W62+W63,$AL$2/2,W48+W49&lt;W62+W63,0),"")</f>
        <v/>
      </c>
      <c r="Y48" s="63">
        <f>SUM(G48:G49,M48:M49,S48:S49)</f>
        <v>0</v>
      </c>
      <c r="Z48" s="60" t="s">
        <v>48</v>
      </c>
      <c r="AA48" s="35">
        <f>SUM(I48:I49,O48:O49,U48:U49)</f>
        <v>576</v>
      </c>
      <c r="AB48" s="60" t="s">
        <v>49</v>
      </c>
      <c r="AC48" s="8">
        <f>Y48+AA48</f>
        <v>576</v>
      </c>
      <c r="AD48" s="62" t="str" cm="1">
        <f t="array" ref="AD48">IF(Y48&lt;&gt;0,_xlfn.IFS(AC48&gt;AC62,$AL$4,AC48=AC62,$AL$4/2,AC48&lt;AC62,0),"")</f>
        <v/>
      </c>
      <c r="AE48" s="72"/>
    </row>
    <row r="49" spans="1:33" ht="50" customHeight="1" x14ac:dyDescent="0.2">
      <c r="B49" s="136"/>
      <c r="C49" s="118"/>
      <c r="D49" s="5" t="s">
        <v>55</v>
      </c>
      <c r="E49" s="109"/>
      <c r="F49" s="64">
        <f>IF(E49=0,0,ROUNDDOWN(IF((240-E49)*0.8&lt;0,0,(240-E49)*0.8),0))</f>
        <v>0</v>
      </c>
      <c r="G49" s="112"/>
      <c r="H49" s="65"/>
      <c r="I49" s="35" cm="1">
        <f t="array" ref="I49">_xlfn.IFS(G48+G49=0,0,G48&lt;&gt;0,0,G49&lt;&gt;0,$F49)</f>
        <v>0</v>
      </c>
      <c r="J49" s="66"/>
      <c r="K49" s="8">
        <f t="shared" si="0"/>
        <v>0</v>
      </c>
      <c r="L49" s="67" t="str" cm="1">
        <f t="array" ref="L49">IF(G49&lt;&gt;0,_xlfn.IFS(K48+K49&gt;K62+K63,$AL$2,K48+K49=K62+K63,$AL$2/2,K48+K49&lt;K62+K63,0),"")</f>
        <v/>
      </c>
      <c r="M49" s="112"/>
      <c r="N49" s="66"/>
      <c r="O49" s="35" cm="1">
        <f t="array" ref="O49">_xlfn.IFS(M48+M49=0,0,M48&lt;&gt;0,0,M49&lt;&gt;0,$F49)</f>
        <v>0</v>
      </c>
      <c r="P49" s="68"/>
      <c r="Q49" s="8">
        <f t="shared" si="1"/>
        <v>0</v>
      </c>
      <c r="R49" s="67" t="str" cm="1">
        <f t="array" ref="R49">IF(M49&lt;&gt;0,_xlfn.IFS(Q48+Q49&gt;Q62+Q63,$AL$2,Q48+Q49=Q62+Q63,$AL$2/2,Q48+Q49&lt;Q62+Q63,0),"")</f>
        <v/>
      </c>
      <c r="S49" s="112"/>
      <c r="T49" s="66"/>
      <c r="U49" s="35" cm="1">
        <f t="array" ref="U49">_xlfn.IFS(S48+S49=0,0,S48&lt;&gt;0,0,S49&lt;&gt;0,$F49)</f>
        <v>0</v>
      </c>
      <c r="V49" s="68"/>
      <c r="W49" s="8">
        <f t="shared" si="2"/>
        <v>0</v>
      </c>
      <c r="X49" s="67" t="str" cm="1">
        <f t="array" ref="X49">IF(S49&lt;&gt;0,_xlfn.IFS(W48+W49&gt;W62+W63,$AL$2,W48+W49=W62+W63,$AL$2/2,W48+W49&lt;W62+W63,0),"")</f>
        <v/>
      </c>
      <c r="Y49" s="69"/>
      <c r="Z49" s="70"/>
      <c r="AA49" s="71"/>
      <c r="AB49" s="70"/>
      <c r="AC49" s="11"/>
      <c r="AD49" s="67"/>
      <c r="AE49" s="72"/>
    </row>
    <row r="50" spans="1:33" ht="50" customHeight="1" x14ac:dyDescent="0.2">
      <c r="B50" s="136"/>
      <c r="C50" s="114"/>
      <c r="D50" s="5" t="s">
        <v>22</v>
      </c>
      <c r="E50" s="108"/>
      <c r="F50" s="64">
        <f>ROUNDDOWN(IF((240-E50)*0.8&lt;0,0,(240-E50)*0.8),0)</f>
        <v>192</v>
      </c>
      <c r="G50" s="111"/>
      <c r="H50" s="73" t="s">
        <v>48</v>
      </c>
      <c r="I50" s="35">
        <f>IF(G51&lt;&gt;0,0,$F50)</f>
        <v>192</v>
      </c>
      <c r="J50" s="68" t="s">
        <v>49</v>
      </c>
      <c r="K50" s="8">
        <f t="shared" si="0"/>
        <v>192</v>
      </c>
      <c r="L50" s="62" t="str" cm="1">
        <f t="array" ref="L50">IF(G50&lt;&gt;0,_xlfn.IFS(K50+K51&gt;K64+K65,$AL$2,K50+K51=K64+K65,$AL$2/2,K50+K51&lt;K64+K65,0),"")</f>
        <v/>
      </c>
      <c r="M50" s="111"/>
      <c r="N50" s="68" t="s">
        <v>48</v>
      </c>
      <c r="O50" s="35">
        <f>IF(M51&lt;&gt;0,0,$F50)</f>
        <v>192</v>
      </c>
      <c r="P50" s="68" t="s">
        <v>49</v>
      </c>
      <c r="Q50" s="8">
        <f t="shared" si="1"/>
        <v>192</v>
      </c>
      <c r="R50" s="62" t="str" cm="1">
        <f t="array" ref="R50">IF(M50&lt;&gt;0,_xlfn.IFS(Q50+Q51&gt;Q64+Q65,$AL$2,Q50+Q51=Q64+Q65,$AL$2/2,Q50+Q51&lt;Q64+Q65,0),"")</f>
        <v/>
      </c>
      <c r="S50" s="111"/>
      <c r="T50" s="68" t="s">
        <v>48</v>
      </c>
      <c r="U50" s="35">
        <f>IF(S51&lt;&gt;0,0,$F50)</f>
        <v>192</v>
      </c>
      <c r="V50" s="68" t="s">
        <v>49</v>
      </c>
      <c r="W50" s="8">
        <f t="shared" si="2"/>
        <v>192</v>
      </c>
      <c r="X50" s="62" t="str" cm="1">
        <f t="array" ref="X50">IF(S50&lt;&gt;0,_xlfn.IFS(W50+W51&gt;W64+W65,$AL$2,W50+W51=W64+W65,$AL$2/2,W50+W51&lt;W64+W65,0),"")</f>
        <v/>
      </c>
      <c r="Y50" s="63">
        <f>SUM(G50:G51,M50:M51,S50:S51)</f>
        <v>0</v>
      </c>
      <c r="Z50" s="60" t="s">
        <v>48</v>
      </c>
      <c r="AA50" s="35">
        <f>SUM(I50:I51,O50:O51,U50:U51)</f>
        <v>576</v>
      </c>
      <c r="AB50" s="68" t="s">
        <v>49</v>
      </c>
      <c r="AC50" s="8">
        <f>Y50+AA50</f>
        <v>576</v>
      </c>
      <c r="AD50" s="62" t="str" cm="1">
        <f t="array" ref="AD50">IF(Y50&lt;&gt;0,_xlfn.IFS(AC50&gt;AC64,$AL$4,AC50=AC64,$AL$4/2,AC50&lt;AC64,0),"")</f>
        <v/>
      </c>
      <c r="AE50" s="72"/>
    </row>
    <row r="51" spans="1:33" ht="50" customHeight="1" thickBot="1" x14ac:dyDescent="0.25">
      <c r="B51" s="230"/>
      <c r="C51" s="119"/>
      <c r="D51" s="97" t="s">
        <v>55</v>
      </c>
      <c r="E51" s="110"/>
      <c r="F51" s="64">
        <f>IF(E51=0,0,ROUNDDOWN(IF((240-E51)*0.8&lt;0,0,(240-E51)*0.8),0))</f>
        <v>0</v>
      </c>
      <c r="G51" s="113"/>
      <c r="H51" s="101"/>
      <c r="I51" s="96" cm="1">
        <f t="array" ref="I51">_xlfn.IFS(G50+G51=0,0,G50&lt;&gt;0,0,G51&lt;&gt;0,$F51)</f>
        <v>0</v>
      </c>
      <c r="J51" s="98"/>
      <c r="K51" s="90">
        <f t="shared" si="0"/>
        <v>0</v>
      </c>
      <c r="L51" s="102" t="str" cm="1">
        <f t="array" ref="L51">IF(G51&lt;&gt;0,_xlfn.IFS(K50+K51&gt;K64+K65,$AL$2,K50+K51=K64+K65,$AL$2/2,K50+K51&lt;K64+K65,0),"")</f>
        <v/>
      </c>
      <c r="M51" s="113"/>
      <c r="N51" s="98"/>
      <c r="O51" s="96" cm="1">
        <f t="array" ref="O51">_xlfn.IFS(M50+M51=0,0,M50&lt;&gt;0,0,M51&lt;&gt;0,$F51)</f>
        <v>0</v>
      </c>
      <c r="P51" s="99"/>
      <c r="Q51" s="90">
        <f t="shared" si="1"/>
        <v>0</v>
      </c>
      <c r="R51" s="102" t="str" cm="1">
        <f t="array" ref="R51">IF(M51&lt;&gt;0,_xlfn.IFS(Q50+Q51&gt;Q64+Q65,$AL$2,Q50+Q51=Q64+Q65,$AL$2/2,Q50+Q51&lt;Q64+Q65,0),"")</f>
        <v/>
      </c>
      <c r="S51" s="113"/>
      <c r="T51" s="98"/>
      <c r="U51" s="96" cm="1">
        <f t="array" ref="U51">_xlfn.IFS(S50+S51=0,0,S50&lt;&gt;0,0,S51&lt;&gt;0,$F51)</f>
        <v>0</v>
      </c>
      <c r="V51" s="99"/>
      <c r="W51" s="90">
        <f t="shared" si="2"/>
        <v>0</v>
      </c>
      <c r="X51" s="102" t="str" cm="1">
        <f t="array" ref="X51">IF(S51&lt;&gt;0,_xlfn.IFS(W50+W51&gt;W64+W65,$AL$2,W50+W51=W64+W65,$AL$2/2,W50+W51&lt;W64+W65,0),"")</f>
        <v/>
      </c>
      <c r="Y51" s="103"/>
      <c r="Z51" s="100"/>
      <c r="AA51" s="104"/>
      <c r="AB51" s="100"/>
      <c r="AC51" s="105"/>
      <c r="AD51" s="102"/>
      <c r="AE51" s="72"/>
    </row>
    <row r="52" spans="1:33" ht="4.5" customHeight="1" thickBot="1" x14ac:dyDescent="0.25">
      <c r="A52" s="14"/>
      <c r="B52" s="22"/>
      <c r="C52" s="22"/>
      <c r="D52" s="22"/>
      <c r="E52" s="22"/>
      <c r="F52" s="22"/>
      <c r="G52" s="74"/>
      <c r="H52" s="75"/>
      <c r="I52" s="74"/>
      <c r="J52" s="76"/>
      <c r="K52" s="74"/>
      <c r="L52" s="77"/>
      <c r="M52" s="74"/>
      <c r="N52" s="76"/>
      <c r="O52" s="74"/>
      <c r="P52" s="76"/>
      <c r="Q52" s="74"/>
      <c r="R52" s="77"/>
      <c r="S52" s="74"/>
      <c r="T52" s="76"/>
      <c r="U52" s="74"/>
      <c r="V52" s="76"/>
      <c r="W52" s="74"/>
      <c r="X52" s="77"/>
      <c r="Y52" s="74"/>
      <c r="Z52" s="76"/>
      <c r="AA52" s="74"/>
      <c r="AB52" s="76"/>
      <c r="AC52" s="74"/>
      <c r="AD52" s="77"/>
      <c r="AE52" s="72"/>
    </row>
    <row r="53" spans="1:33" ht="50" customHeight="1" thickBot="1" x14ac:dyDescent="0.25">
      <c r="B53" s="168" t="s">
        <v>23</v>
      </c>
      <c r="C53" s="169"/>
      <c r="D53" s="169"/>
      <c r="E53" s="169"/>
      <c r="F53" s="170"/>
      <c r="G53" s="78">
        <f>SUM(G46:G51)</f>
        <v>0</v>
      </c>
      <c r="H53" s="79" t="s">
        <v>48</v>
      </c>
      <c r="I53" s="80">
        <f>SUM(I46:I51)</f>
        <v>576</v>
      </c>
      <c r="J53" s="81" t="s">
        <v>49</v>
      </c>
      <c r="K53" s="82">
        <f>SUM(K46:K51)</f>
        <v>576</v>
      </c>
      <c r="L53" s="83" t="str">
        <f>IF(G53=0,"",IF(K53&gt;K67,$AL$3,IF(K53&lt;K67,0,$AL$3/2)))</f>
        <v/>
      </c>
      <c r="M53" s="78">
        <f>SUM(M46:M51)</f>
        <v>0</v>
      </c>
      <c r="N53" s="79" t="s">
        <v>48</v>
      </c>
      <c r="O53" s="80">
        <f>SUM(O46:O51)</f>
        <v>576</v>
      </c>
      <c r="P53" s="81" t="s">
        <v>49</v>
      </c>
      <c r="Q53" s="82">
        <f>SUM(Q46:Q51)</f>
        <v>576</v>
      </c>
      <c r="R53" s="83" t="str">
        <f>IF(M53=0,"",IF(Q53&gt;Q67,$AL$3,IF(Q53&lt;Q67,0,$AL$3/2)))</f>
        <v/>
      </c>
      <c r="S53" s="78">
        <f>SUM(S46:S51)</f>
        <v>0</v>
      </c>
      <c r="T53" s="79" t="s">
        <v>48</v>
      </c>
      <c r="U53" s="80">
        <f>SUM(U46:U51)</f>
        <v>576</v>
      </c>
      <c r="V53" s="81" t="s">
        <v>49</v>
      </c>
      <c r="W53" s="82">
        <f>SUM(W46:W51)</f>
        <v>576</v>
      </c>
      <c r="X53" s="83" t="str">
        <f>IF(S53=0,"",IF(W53&gt;W67,$AL$3,IF(W53&lt;W67,0,$AL$3/2)))</f>
        <v/>
      </c>
      <c r="Y53" s="78">
        <f>SUM(Y46:Y51)</f>
        <v>0</v>
      </c>
      <c r="Z53" s="79" t="s">
        <v>48</v>
      </c>
      <c r="AA53" s="80">
        <f>SUM(AA46:AA51)</f>
        <v>1728</v>
      </c>
      <c r="AB53" s="81" t="s">
        <v>49</v>
      </c>
      <c r="AC53" s="82">
        <f>SUM(AC46:AC51)</f>
        <v>1728</v>
      </c>
      <c r="AD53" s="83" t="str">
        <f>IF(Y53=0,"",IF(AC53&gt;AC67,$AL$5,IF(AC53&lt;AC67,0,$AL$5/2)))</f>
        <v/>
      </c>
      <c r="AE53" s="19" t="s">
        <v>24</v>
      </c>
    </row>
    <row r="54" spans="1:33" ht="37.5" customHeight="1" thickBot="1" x14ac:dyDescent="0.25">
      <c r="A54" s="14"/>
      <c r="B54" s="10"/>
      <c r="C54" s="20"/>
      <c r="D54" s="10"/>
      <c r="E54" s="10"/>
      <c r="F54" s="20"/>
      <c r="G54" s="22"/>
      <c r="H54" s="22"/>
      <c r="I54" s="22"/>
      <c r="J54" s="30"/>
      <c r="K54" s="38" t="s">
        <v>25</v>
      </c>
      <c r="L54" s="39" t="s">
        <v>26</v>
      </c>
      <c r="M54" s="22"/>
      <c r="N54" s="22"/>
      <c r="O54" s="22"/>
      <c r="P54" s="30"/>
      <c r="Q54" s="38" t="s">
        <v>25</v>
      </c>
      <c r="R54" s="39" t="s">
        <v>26</v>
      </c>
      <c r="S54" s="22"/>
      <c r="T54" s="22"/>
      <c r="U54" s="22"/>
      <c r="V54" s="30"/>
      <c r="W54" s="38" t="s">
        <v>25</v>
      </c>
      <c r="X54" s="39" t="s">
        <v>26</v>
      </c>
      <c r="Y54" s="22"/>
      <c r="Z54" s="22"/>
      <c r="AA54" s="22"/>
      <c r="AB54" s="23"/>
      <c r="AC54" s="38" t="s">
        <v>25</v>
      </c>
      <c r="AD54" s="39" t="s">
        <v>26</v>
      </c>
      <c r="AE54" s="84"/>
    </row>
    <row r="55" spans="1:33" ht="60" customHeight="1" thickBot="1" x14ac:dyDescent="0.25">
      <c r="A55" s="14"/>
      <c r="B55" s="22"/>
      <c r="C55" s="22"/>
      <c r="D55" s="22"/>
      <c r="E55" s="22"/>
      <c r="F55" s="22"/>
      <c r="G55" s="216" t="s">
        <v>27</v>
      </c>
      <c r="H55" s="217"/>
      <c r="I55" s="217"/>
      <c r="J55" s="217"/>
      <c r="K55" s="217"/>
      <c r="L55" s="85">
        <f>SUM(L46:L53)</f>
        <v>0</v>
      </c>
      <c r="M55" s="216" t="s">
        <v>27</v>
      </c>
      <c r="N55" s="217"/>
      <c r="O55" s="217"/>
      <c r="P55" s="217"/>
      <c r="Q55" s="217"/>
      <c r="R55" s="85">
        <f>SUM(R46:R53)</f>
        <v>0</v>
      </c>
      <c r="S55" s="216" t="s">
        <v>27</v>
      </c>
      <c r="T55" s="217"/>
      <c r="U55" s="217"/>
      <c r="V55" s="217"/>
      <c r="W55" s="217"/>
      <c r="X55" s="85">
        <f>SUM(X46:X53)</f>
        <v>0</v>
      </c>
      <c r="Y55" s="216" t="s">
        <v>28</v>
      </c>
      <c r="Z55" s="217"/>
      <c r="AA55" s="217"/>
      <c r="AB55" s="217"/>
      <c r="AC55" s="217"/>
      <c r="AD55" s="85">
        <f>SUM(AD46:AE53)</f>
        <v>0</v>
      </c>
      <c r="AE55" s="31" t="s">
        <v>29</v>
      </c>
      <c r="AF55" s="185">
        <f>AD55+X55+R55+L55</f>
        <v>0</v>
      </c>
      <c r="AG55" s="186"/>
    </row>
    <row r="57" spans="1:33" ht="16" thickBot="1" x14ac:dyDescent="0.25"/>
    <row r="58" spans="1:33" ht="30" customHeight="1" thickBot="1" x14ac:dyDescent="0.25">
      <c r="B58" s="142" t="s">
        <v>42</v>
      </c>
      <c r="C58" s="143"/>
      <c r="D58" s="143"/>
      <c r="E58" s="143"/>
      <c r="F58" s="144"/>
      <c r="G58" s="145" t="s">
        <v>4</v>
      </c>
      <c r="H58" s="146"/>
      <c r="I58" s="146"/>
      <c r="J58" s="146"/>
      <c r="K58" s="146"/>
      <c r="L58" s="147"/>
      <c r="M58" s="145" t="s">
        <v>5</v>
      </c>
      <c r="N58" s="146"/>
      <c r="O58" s="146"/>
      <c r="P58" s="146"/>
      <c r="Q58" s="146"/>
      <c r="R58" s="147"/>
      <c r="S58" s="145" t="s">
        <v>6</v>
      </c>
      <c r="T58" s="146"/>
      <c r="U58" s="146"/>
      <c r="V58" s="146"/>
      <c r="W58" s="146"/>
      <c r="X58" s="147"/>
      <c r="Y58" s="145" t="s">
        <v>7</v>
      </c>
      <c r="Z58" s="146"/>
      <c r="AA58" s="146"/>
      <c r="AB58" s="146"/>
      <c r="AC58" s="146"/>
      <c r="AD58" s="147"/>
      <c r="AE58" s="1"/>
    </row>
    <row r="59" spans="1:33" ht="45" customHeight="1" x14ac:dyDescent="0.2">
      <c r="B59" s="2" t="s">
        <v>30</v>
      </c>
      <c r="C59" s="214">
        <f>C21</f>
        <v>0</v>
      </c>
      <c r="D59" s="215"/>
      <c r="E59" s="50" t="s">
        <v>10</v>
      </c>
      <c r="F59" s="51" t="s">
        <v>11</v>
      </c>
      <c r="G59" s="52" t="s">
        <v>43</v>
      </c>
      <c r="H59" s="50"/>
      <c r="I59" s="50" t="s">
        <v>11</v>
      </c>
      <c r="J59" s="53"/>
      <c r="K59" s="54" t="s">
        <v>44</v>
      </c>
      <c r="L59" s="51" t="s">
        <v>13</v>
      </c>
      <c r="M59" s="52" t="s">
        <v>43</v>
      </c>
      <c r="N59" s="53"/>
      <c r="O59" s="50" t="s">
        <v>11</v>
      </c>
      <c r="P59" s="50"/>
      <c r="Q59" s="54" t="s">
        <v>44</v>
      </c>
      <c r="R59" s="51" t="s">
        <v>13</v>
      </c>
      <c r="S59" s="52" t="s">
        <v>43</v>
      </c>
      <c r="T59" s="53"/>
      <c r="U59" s="50" t="s">
        <v>11</v>
      </c>
      <c r="V59" s="50"/>
      <c r="W59" s="54" t="s">
        <v>44</v>
      </c>
      <c r="X59" s="51" t="s">
        <v>13</v>
      </c>
      <c r="Y59" s="2" t="s">
        <v>45</v>
      </c>
      <c r="Z59" s="50"/>
      <c r="AA59" s="55" t="s">
        <v>46</v>
      </c>
      <c r="AB59" s="50"/>
      <c r="AC59" s="54" t="s">
        <v>47</v>
      </c>
      <c r="AD59" s="51" t="s">
        <v>13</v>
      </c>
      <c r="AE59" s="1"/>
    </row>
    <row r="60" spans="1:33" ht="50" customHeight="1" x14ac:dyDescent="0.2">
      <c r="B60" s="135">
        <f>+B46+1</f>
        <v>4</v>
      </c>
      <c r="C60" s="117"/>
      <c r="D60" s="56" t="s">
        <v>16</v>
      </c>
      <c r="E60" s="120"/>
      <c r="F60" s="57">
        <f>ROUNDDOWN(IF((240-E60)*0.8&lt;0,0,(240-E60)*0.8),0)</f>
        <v>192</v>
      </c>
      <c r="G60" s="121"/>
      <c r="H60" s="58" t="s">
        <v>48</v>
      </c>
      <c r="I60" s="59">
        <f>IF(G61&lt;&gt;0,0,$F60)</f>
        <v>192</v>
      </c>
      <c r="J60" s="60" t="s">
        <v>49</v>
      </c>
      <c r="K60" s="61">
        <f t="shared" ref="K60:K65" si="3">G60+I60</f>
        <v>192</v>
      </c>
      <c r="L60" s="62" t="str" cm="1">
        <f t="array" ref="L60">IF(G60&lt;&gt;0,_xlfn.IFS(K60+K61&gt;K46+K47,$AL$2,K60+K61=K46+K47,$AL$2/2,K60+K61&lt;K46+K47,0),"")</f>
        <v/>
      </c>
      <c r="M60" s="121"/>
      <c r="N60" s="60" t="s">
        <v>48</v>
      </c>
      <c r="O60" s="35">
        <f>IF(M61&lt;&gt;0,0,$F60)</f>
        <v>192</v>
      </c>
      <c r="P60" s="60" t="s">
        <v>49</v>
      </c>
      <c r="Q60" s="8">
        <f t="shared" ref="Q60:Q65" si="4">M60+O60</f>
        <v>192</v>
      </c>
      <c r="R60" s="62" t="str" cm="1">
        <f t="array" ref="R60">IF(M60&lt;&gt;0,_xlfn.IFS(Q60+Q61&gt;Q46+Q47,$AL$2,Q60+Q61=Q46+Q47,$AL$2/2,Q60+Q61&lt;Q46+Q47,0),"")</f>
        <v/>
      </c>
      <c r="S60" s="121"/>
      <c r="T60" s="60" t="s">
        <v>48</v>
      </c>
      <c r="U60" s="35">
        <f>IF(S61&lt;&gt;0,0,$F60)</f>
        <v>192</v>
      </c>
      <c r="V60" s="60" t="s">
        <v>49</v>
      </c>
      <c r="W60" s="8">
        <f t="shared" ref="W60:W65" si="5">S60+U60</f>
        <v>192</v>
      </c>
      <c r="X60" s="62" t="str" cm="1">
        <f t="array" ref="X60">IF(S60&lt;&gt;0,_xlfn.IFS(W60+W61&gt;W46+W47,$AL$2,W60+W61=W46+W47,$AL$2/2,W60+W61&lt;W46+W47,0),"")</f>
        <v/>
      </c>
      <c r="Y60" s="63">
        <f>SUM(G60:G61,M60:M61,S60:S61)</f>
        <v>0</v>
      </c>
      <c r="Z60" s="60" t="s">
        <v>48</v>
      </c>
      <c r="AA60" s="35">
        <f>SUM(I60:I61,O60:O61,U60:U61)</f>
        <v>576</v>
      </c>
      <c r="AB60" s="60" t="s">
        <v>49</v>
      </c>
      <c r="AC60" s="8">
        <f>Y60+AA60</f>
        <v>576</v>
      </c>
      <c r="AD60" s="62" t="str" cm="1">
        <f t="array" ref="AD60">IF(Y60&lt;&gt;0,_xlfn.IFS(AC60&gt;AC46,$AL$4,AC60=AC46,$AL$4/2,AC60&lt;AC46,0),"")</f>
        <v/>
      </c>
      <c r="AE60" s="1"/>
    </row>
    <row r="61" spans="1:33" ht="50" customHeight="1" x14ac:dyDescent="0.2">
      <c r="B61" s="136"/>
      <c r="C61" s="118"/>
      <c r="D61" s="5" t="s">
        <v>55</v>
      </c>
      <c r="E61" s="109"/>
      <c r="F61" s="64">
        <f>IF(E61=0,0,ROUNDDOWN(IF((240-E61)*0.8&lt;0,0,(240-E61)*0.8),0))</f>
        <v>0</v>
      </c>
      <c r="G61" s="112"/>
      <c r="H61" s="65"/>
      <c r="I61" s="35" cm="1">
        <f t="array" ref="I61">_xlfn.IFS(G60+G61=0,0,G60&lt;&gt;0,0,G61&lt;&gt;0,$F61)</f>
        <v>0</v>
      </c>
      <c r="J61" s="66"/>
      <c r="K61" s="8">
        <f t="shared" si="3"/>
        <v>0</v>
      </c>
      <c r="L61" s="67" t="str" cm="1">
        <f t="array" ref="L61">IF(G61&lt;&gt;0,_xlfn.IFS(K60+K61&gt;K46+K47,$AL$2,K60+K61=K46+K47,$AL$2/2,K60+K61&lt;K46+K47,0),"")</f>
        <v/>
      </c>
      <c r="M61" s="112"/>
      <c r="N61" s="66"/>
      <c r="O61" s="35" cm="1">
        <f t="array" ref="O61">_xlfn.IFS(M60+M61=0,0,M60&lt;&gt;0,0,M61&lt;&gt;0,$F61)</f>
        <v>0</v>
      </c>
      <c r="P61" s="68"/>
      <c r="Q61" s="8">
        <f t="shared" si="4"/>
        <v>0</v>
      </c>
      <c r="R61" s="67" t="str" cm="1">
        <f t="array" ref="R61">IF(M61&lt;&gt;0,_xlfn.IFS(Q60+Q61&gt;Q46+Q47,$AL$2,Q60+Q61=Q46+Q47,$AL$2/2,Q60+Q61&lt;Q46+Q47,0),"")</f>
        <v/>
      </c>
      <c r="S61" s="112"/>
      <c r="T61" s="66"/>
      <c r="U61" s="35" cm="1">
        <f t="array" ref="U61">_xlfn.IFS(S60+S61=0,0,S60&lt;&gt;0,0,S61&lt;&gt;0,$F61)</f>
        <v>0</v>
      </c>
      <c r="V61" s="68"/>
      <c r="W61" s="8">
        <f t="shared" si="5"/>
        <v>0</v>
      </c>
      <c r="X61" s="67" t="str" cm="1">
        <f t="array" ref="X61">IF(S61&lt;&gt;0,_xlfn.IFS(W60+W61&gt;W46+W47,$AL$2,W60+W61=W46+W47,$AL$2/2,W60+W61&lt;W46+W47,0),"")</f>
        <v/>
      </c>
      <c r="Y61" s="69"/>
      <c r="Z61" s="70"/>
      <c r="AA61" s="71"/>
      <c r="AB61" s="70"/>
      <c r="AC61" s="11"/>
      <c r="AD61" s="67"/>
      <c r="AE61" s="72"/>
    </row>
    <row r="62" spans="1:33" ht="50" customHeight="1" x14ac:dyDescent="0.2">
      <c r="B62" s="136"/>
      <c r="C62" s="114"/>
      <c r="D62" s="5" t="s">
        <v>19</v>
      </c>
      <c r="E62" s="108"/>
      <c r="F62" s="64">
        <f>ROUNDDOWN(IF((240-E62)*0.8&lt;0,0,(240-E62)*0.8),0)</f>
        <v>192</v>
      </c>
      <c r="G62" s="111"/>
      <c r="H62" s="58" t="s">
        <v>48</v>
      </c>
      <c r="I62" s="35">
        <f>IF(G63&lt;&gt;0,0,$F62)</f>
        <v>192</v>
      </c>
      <c r="J62" s="60" t="s">
        <v>49</v>
      </c>
      <c r="K62" s="8">
        <f t="shared" si="3"/>
        <v>192</v>
      </c>
      <c r="L62" s="62" t="str" cm="1">
        <f t="array" ref="L62">IF(G62&lt;&gt;0,_xlfn.IFS(K62+K63&gt;K48+K49,$AL$2,K62+K63=K48+K49,$AL$2/2,K62+K63&lt;K48+K49,0),"")</f>
        <v/>
      </c>
      <c r="M62" s="111"/>
      <c r="N62" s="60" t="s">
        <v>48</v>
      </c>
      <c r="O62" s="35">
        <f>IF(M63&lt;&gt;0,0,$F62)</f>
        <v>192</v>
      </c>
      <c r="P62" s="60" t="s">
        <v>49</v>
      </c>
      <c r="Q62" s="8">
        <f t="shared" si="4"/>
        <v>192</v>
      </c>
      <c r="R62" s="62" t="str" cm="1">
        <f t="array" ref="R62">IF(M62&lt;&gt;0,_xlfn.IFS(Q62+Q63&gt;Q48+Q49,$AL$2,Q62+Q63=Q48+Q49,$AL$2/2,Q62+Q63&lt;Q48+Q49,0),"")</f>
        <v/>
      </c>
      <c r="S62" s="111"/>
      <c r="T62" s="60" t="s">
        <v>48</v>
      </c>
      <c r="U62" s="35">
        <f>IF(S63&lt;&gt;0,0,$F62)</f>
        <v>192</v>
      </c>
      <c r="V62" s="60" t="s">
        <v>49</v>
      </c>
      <c r="W62" s="8">
        <f t="shared" si="5"/>
        <v>192</v>
      </c>
      <c r="X62" s="62" t="str" cm="1">
        <f t="array" ref="X62">IF(S62&lt;&gt;0,_xlfn.IFS(W62+W63&gt;W48+W49,$AL$2,W62+W63=W48+W49,$AL$2/2,W62+W63&lt;W48+W49,0),"")</f>
        <v/>
      </c>
      <c r="Y62" s="63">
        <f>SUM(G62:G63,M62:M63,S62:S63)</f>
        <v>0</v>
      </c>
      <c r="Z62" s="60" t="s">
        <v>48</v>
      </c>
      <c r="AA62" s="35">
        <f>SUM(I62:I63,O62:O63,U62:U63)</f>
        <v>576</v>
      </c>
      <c r="AB62" s="60" t="s">
        <v>49</v>
      </c>
      <c r="AC62" s="8">
        <f>Y62+AA62</f>
        <v>576</v>
      </c>
      <c r="AD62" s="62" t="str" cm="1">
        <f t="array" ref="AD62">IF(Y62&lt;&gt;0,_xlfn.IFS(AC62&gt;AC48,$AL$4,AC62=AC48,$AL$4/2,AC62&lt;AC48,0),"")</f>
        <v/>
      </c>
      <c r="AE62" s="72"/>
    </row>
    <row r="63" spans="1:33" ht="50" customHeight="1" x14ac:dyDescent="0.2">
      <c r="B63" s="136"/>
      <c r="C63" s="118"/>
      <c r="D63" s="5" t="s">
        <v>55</v>
      </c>
      <c r="E63" s="109"/>
      <c r="F63" s="64">
        <f>IF(E63=0,0,ROUNDDOWN(IF((240-E63)*0.8&lt;0,0,(240-E63)*0.8),0))</f>
        <v>0</v>
      </c>
      <c r="G63" s="112"/>
      <c r="H63" s="65"/>
      <c r="I63" s="35" cm="1">
        <f t="array" ref="I63">_xlfn.IFS(G62+G63=0,0,G62&lt;&gt;0,0,G63&lt;&gt;0,$F63)</f>
        <v>0</v>
      </c>
      <c r="J63" s="66"/>
      <c r="K63" s="8">
        <f t="shared" si="3"/>
        <v>0</v>
      </c>
      <c r="L63" s="67" t="str" cm="1">
        <f t="array" ref="L63">IF(G63&lt;&gt;0,_xlfn.IFS(K62+K63&gt;K48+K49,$AL$2,K62+K63=K48+K49,$AL$2/2,K62+K63&lt;K48+K49,0),"")</f>
        <v/>
      </c>
      <c r="M63" s="112"/>
      <c r="N63" s="66"/>
      <c r="O63" s="35" cm="1">
        <f t="array" ref="O63">_xlfn.IFS(M62+M63=0,0,M62&lt;&gt;0,0,M63&lt;&gt;0,$F63)</f>
        <v>0</v>
      </c>
      <c r="P63" s="68"/>
      <c r="Q63" s="8">
        <f t="shared" si="4"/>
        <v>0</v>
      </c>
      <c r="R63" s="67" t="str" cm="1">
        <f t="array" ref="R63">IF(M63&lt;&gt;0,_xlfn.IFS(Q62+Q63&gt;Q48+Q49,$AL$2,Q62+Q63=Q48+Q49,$AL$2/2,Q62+Q63&lt;Q48+Q49,0),"")</f>
        <v/>
      </c>
      <c r="S63" s="112"/>
      <c r="T63" s="66"/>
      <c r="U63" s="35" cm="1">
        <f t="array" ref="U63">_xlfn.IFS(S62+S63=0,0,S62&lt;&gt;0,0,S63&lt;&gt;0,$F63)</f>
        <v>0</v>
      </c>
      <c r="V63" s="68"/>
      <c r="W63" s="8">
        <f t="shared" si="5"/>
        <v>0</v>
      </c>
      <c r="X63" s="67" t="str" cm="1">
        <f t="array" ref="X63">IF(S63&lt;&gt;0,_xlfn.IFS(W62+W63&gt;W48+W49,$AL$2,W62+W63=W48+W49,$AL$2/2,W62+W63&lt;W48+W49,0),"")</f>
        <v/>
      </c>
      <c r="Y63" s="69"/>
      <c r="Z63" s="70"/>
      <c r="AA63" s="71"/>
      <c r="AB63" s="70"/>
      <c r="AC63" s="11"/>
      <c r="AD63" s="67"/>
      <c r="AE63" s="72"/>
    </row>
    <row r="64" spans="1:33" ht="50" customHeight="1" x14ac:dyDescent="0.2">
      <c r="B64" s="136"/>
      <c r="C64" s="114"/>
      <c r="D64" s="5" t="s">
        <v>22</v>
      </c>
      <c r="E64" s="108"/>
      <c r="F64" s="64">
        <f>ROUNDDOWN(IF((240-E64)*0.8&lt;0,0,(240-E64)*0.8),0)</f>
        <v>192</v>
      </c>
      <c r="G64" s="111"/>
      <c r="H64" s="73" t="s">
        <v>48</v>
      </c>
      <c r="I64" s="35">
        <f>IF(G65&lt;&gt;0,0,$F64)</f>
        <v>192</v>
      </c>
      <c r="J64" s="68" t="s">
        <v>49</v>
      </c>
      <c r="K64" s="8">
        <f t="shared" si="3"/>
        <v>192</v>
      </c>
      <c r="L64" s="62" t="str" cm="1">
        <f t="array" ref="L64">IF(G64&lt;&gt;0,_xlfn.IFS(K64+K65&gt;K50+K51,$AL$2,K64+K65=K50+K51,$AL$2/2,K64+K65&lt;K50+K51,0),"")</f>
        <v/>
      </c>
      <c r="M64" s="111"/>
      <c r="N64" s="68" t="s">
        <v>48</v>
      </c>
      <c r="O64" s="35">
        <f>IF(M65&lt;&gt;0,0,$F64)</f>
        <v>192</v>
      </c>
      <c r="P64" s="68" t="s">
        <v>49</v>
      </c>
      <c r="Q64" s="8">
        <f t="shared" si="4"/>
        <v>192</v>
      </c>
      <c r="R64" s="62" t="str" cm="1">
        <f t="array" ref="R64">IF(M64&lt;&gt;0,_xlfn.IFS(Q64+Q65&gt;Q50+Q51,$AL$2,Q64+Q65=Q50+Q51,$AL$2/2,Q64+Q65&lt;Q50+Q51,0),"")</f>
        <v/>
      </c>
      <c r="S64" s="111"/>
      <c r="T64" s="68" t="s">
        <v>48</v>
      </c>
      <c r="U64" s="35">
        <f>IF(S65&lt;&gt;0,0,$F64)</f>
        <v>192</v>
      </c>
      <c r="V64" s="68" t="s">
        <v>49</v>
      </c>
      <c r="W64" s="8">
        <f t="shared" si="5"/>
        <v>192</v>
      </c>
      <c r="X64" s="62" t="str" cm="1">
        <f t="array" ref="X64">IF(S64&lt;&gt;0,_xlfn.IFS(W64+W65&gt;W50+W51,$AL$2,W64+W65=W50+W51,$AL$2/2,W64+W65&lt;W50+W51,0),"")</f>
        <v/>
      </c>
      <c r="Y64" s="63">
        <f>SUM(G64:G65,M64:M65,S64:S65)</f>
        <v>0</v>
      </c>
      <c r="Z64" s="60" t="s">
        <v>48</v>
      </c>
      <c r="AA64" s="35">
        <f>SUM(I64:I65,O64:O65,U64:U65)</f>
        <v>576</v>
      </c>
      <c r="AB64" s="68" t="s">
        <v>49</v>
      </c>
      <c r="AC64" s="8">
        <f>Y64+AA64</f>
        <v>576</v>
      </c>
      <c r="AD64" s="62" t="str" cm="1">
        <f t="array" ref="AD64">IF(Y64&lt;&gt;0,_xlfn.IFS(AC64&gt;AC50,$AL$4,AC64=AC50,$AL$4/2,AC64&lt;AC50,0),"")</f>
        <v/>
      </c>
      <c r="AE64" s="72"/>
    </row>
    <row r="65" spans="1:33" ht="50" customHeight="1" thickBot="1" x14ac:dyDescent="0.25">
      <c r="B65" s="230"/>
      <c r="C65" s="119"/>
      <c r="D65" s="97" t="s">
        <v>55</v>
      </c>
      <c r="E65" s="110"/>
      <c r="F65" s="64">
        <f>IF(E65=0,0,ROUNDDOWN(IF((240-E65)*0.8&lt;0,0,(240-E65)*0.8),0))</f>
        <v>0</v>
      </c>
      <c r="G65" s="113"/>
      <c r="H65" s="101"/>
      <c r="I65" s="96" cm="1">
        <f t="array" ref="I65">_xlfn.IFS(G64+G65=0,0,G64&lt;&gt;0,0,G65&lt;&gt;0,$F65)</f>
        <v>0</v>
      </c>
      <c r="J65" s="98"/>
      <c r="K65" s="90">
        <f t="shared" si="3"/>
        <v>0</v>
      </c>
      <c r="L65" s="102" t="str" cm="1">
        <f t="array" ref="L65">IF(G65&lt;&gt;0,_xlfn.IFS(K64+K65&gt;K50+K51,$AL$2,K64+K65=K50+K51,$AL$2/2,K64+K65&lt;K50+K51,0),"")</f>
        <v/>
      </c>
      <c r="M65" s="113"/>
      <c r="N65" s="98"/>
      <c r="O65" s="96" cm="1">
        <f t="array" ref="O65">_xlfn.IFS(M64+M65=0,0,M64&lt;&gt;0,0,M65&lt;&gt;0,$F65)</f>
        <v>0</v>
      </c>
      <c r="P65" s="99"/>
      <c r="Q65" s="90">
        <f t="shared" si="4"/>
        <v>0</v>
      </c>
      <c r="R65" s="102" t="str" cm="1">
        <f t="array" ref="R65">IF(M65&lt;&gt;0,_xlfn.IFS(Q64+Q65&gt;Q50+Q51,$AL$2,Q64+Q65=Q50+Q51,$AL$2/2,Q64+Q65&lt;Q50+Q51,0),"")</f>
        <v/>
      </c>
      <c r="S65" s="113"/>
      <c r="T65" s="98"/>
      <c r="U65" s="96" cm="1">
        <f t="array" ref="U65">_xlfn.IFS(S64+S65=0,0,S64&lt;&gt;0,0,S65&lt;&gt;0,$F65)</f>
        <v>0</v>
      </c>
      <c r="V65" s="99"/>
      <c r="W65" s="90">
        <f t="shared" si="5"/>
        <v>0</v>
      </c>
      <c r="X65" s="102" t="str" cm="1">
        <f t="array" ref="X65">IF(S65&lt;&gt;0,_xlfn.IFS(W64+W65&gt;W50+W51,$AL$2,W64+W65=W50+W51,$AL$2/2,W64+W65&lt;W50+W51,0),"")</f>
        <v/>
      </c>
      <c r="Y65" s="103"/>
      <c r="Z65" s="100"/>
      <c r="AA65" s="104"/>
      <c r="AB65" s="100"/>
      <c r="AC65" s="105"/>
      <c r="AD65" s="102"/>
      <c r="AE65" s="72"/>
    </row>
    <row r="66" spans="1:33" ht="4.5" customHeight="1" thickBot="1" x14ac:dyDescent="0.25">
      <c r="A66" s="14"/>
      <c r="B66" s="22"/>
      <c r="C66" s="22"/>
      <c r="D66" s="22"/>
      <c r="E66" s="22"/>
      <c r="F66" s="22"/>
      <c r="G66" s="74"/>
      <c r="H66" s="75"/>
      <c r="I66" s="74"/>
      <c r="J66" s="76"/>
      <c r="K66" s="74"/>
      <c r="L66" s="77"/>
      <c r="M66" s="74"/>
      <c r="N66" s="76"/>
      <c r="O66" s="74"/>
      <c r="P66" s="76"/>
      <c r="Q66" s="74"/>
      <c r="R66" s="77"/>
      <c r="S66" s="74"/>
      <c r="T66" s="76"/>
      <c r="U66" s="74"/>
      <c r="V66" s="76"/>
      <c r="W66" s="74"/>
      <c r="X66" s="77"/>
      <c r="Y66" s="74"/>
      <c r="Z66" s="76"/>
      <c r="AA66" s="74"/>
      <c r="AB66" s="76"/>
      <c r="AC66" s="74"/>
      <c r="AD66" s="77"/>
      <c r="AE66" s="72"/>
    </row>
    <row r="67" spans="1:33" ht="50" customHeight="1" thickBot="1" x14ac:dyDescent="0.25">
      <c r="B67" s="168" t="s">
        <v>23</v>
      </c>
      <c r="C67" s="169"/>
      <c r="D67" s="169"/>
      <c r="E67" s="169"/>
      <c r="F67" s="170"/>
      <c r="G67" s="78">
        <f>SUM(G60:G65)</f>
        <v>0</v>
      </c>
      <c r="H67" s="79" t="s">
        <v>48</v>
      </c>
      <c r="I67" s="80">
        <f>SUM(I60:I65)</f>
        <v>576</v>
      </c>
      <c r="J67" s="81" t="s">
        <v>49</v>
      </c>
      <c r="K67" s="82">
        <f>SUM(K60:K65)</f>
        <v>576</v>
      </c>
      <c r="L67" s="83" t="str">
        <f>IF(G67=0,"",IF(K67&gt;K53,$AL$3,IF(K67&lt;K53,0,$AL$3/2)))</f>
        <v/>
      </c>
      <c r="M67" s="78">
        <f>SUM(M60:M65)</f>
        <v>0</v>
      </c>
      <c r="N67" s="79" t="s">
        <v>48</v>
      </c>
      <c r="O67" s="80">
        <f>SUM(O60:O65)</f>
        <v>576</v>
      </c>
      <c r="P67" s="81" t="s">
        <v>49</v>
      </c>
      <c r="Q67" s="82">
        <f>SUM(Q60:Q65)</f>
        <v>576</v>
      </c>
      <c r="R67" s="83" t="str">
        <f>IF(M67=0,"",IF(Q67&gt;Q53,$AL$3,IF(Q67&lt;Q53,0,$AL$3/2)))</f>
        <v/>
      </c>
      <c r="S67" s="78">
        <f>SUM(S60:S65)</f>
        <v>0</v>
      </c>
      <c r="T67" s="79" t="s">
        <v>48</v>
      </c>
      <c r="U67" s="80">
        <f>SUM(U60:U65)</f>
        <v>576</v>
      </c>
      <c r="V67" s="81" t="s">
        <v>49</v>
      </c>
      <c r="W67" s="82">
        <f>SUM(W60:W65)</f>
        <v>576</v>
      </c>
      <c r="X67" s="83" t="str">
        <f>IF(S67=0,"",IF(W67&gt;W53,$AL$3,IF(W67&lt;W53,0,$AL$3/2)))</f>
        <v/>
      </c>
      <c r="Y67" s="78">
        <f>SUM(Y60:Y65)</f>
        <v>0</v>
      </c>
      <c r="Z67" s="79" t="s">
        <v>48</v>
      </c>
      <c r="AA67" s="80">
        <f>SUM(AA60:AA65)</f>
        <v>1728</v>
      </c>
      <c r="AB67" s="81" t="s">
        <v>49</v>
      </c>
      <c r="AC67" s="82">
        <f>SUM(AC60:AC65)</f>
        <v>1728</v>
      </c>
      <c r="AD67" s="83" t="str">
        <f>IF(Y67=0,"",IF(AC67&gt;AC53,$AL$5,IF(AC67&lt;AC53,0,$AL$5/2)))</f>
        <v/>
      </c>
      <c r="AE67" s="19" t="s">
        <v>24</v>
      </c>
    </row>
    <row r="68" spans="1:33" ht="37.5" customHeight="1" thickBot="1" x14ac:dyDescent="0.25">
      <c r="A68" s="14"/>
      <c r="B68" s="10"/>
      <c r="C68" s="20"/>
      <c r="D68" s="10"/>
      <c r="E68" s="10"/>
      <c r="F68" s="20"/>
      <c r="G68" s="22"/>
      <c r="H68" s="22"/>
      <c r="I68" s="22"/>
      <c r="J68" s="30"/>
      <c r="K68" s="38" t="s">
        <v>25</v>
      </c>
      <c r="L68" s="39" t="s">
        <v>26</v>
      </c>
      <c r="M68" s="22"/>
      <c r="N68" s="22"/>
      <c r="O68" s="22"/>
      <c r="P68" s="30"/>
      <c r="Q68" s="38" t="s">
        <v>25</v>
      </c>
      <c r="R68" s="39" t="s">
        <v>26</v>
      </c>
      <c r="S68" s="22"/>
      <c r="T68" s="22"/>
      <c r="U68" s="22"/>
      <c r="V68" s="30"/>
      <c r="W68" s="38" t="s">
        <v>25</v>
      </c>
      <c r="X68" s="39" t="s">
        <v>26</v>
      </c>
      <c r="Y68" s="22"/>
      <c r="Z68" s="22"/>
      <c r="AA68" s="22"/>
      <c r="AB68" s="23"/>
      <c r="AC68" s="38" t="s">
        <v>25</v>
      </c>
      <c r="AD68" s="39" t="s">
        <v>26</v>
      </c>
      <c r="AE68" s="84"/>
    </row>
    <row r="69" spans="1:33" ht="60" customHeight="1" thickBot="1" x14ac:dyDescent="0.25">
      <c r="A69" s="14"/>
      <c r="B69" s="22"/>
      <c r="C69" s="22"/>
      <c r="D69" s="22"/>
      <c r="E69" s="22"/>
      <c r="F69" s="22"/>
      <c r="G69" s="216" t="s">
        <v>27</v>
      </c>
      <c r="H69" s="217"/>
      <c r="I69" s="217"/>
      <c r="J69" s="217"/>
      <c r="K69" s="217"/>
      <c r="L69" s="85">
        <f>SUM(L60:L67)</f>
        <v>0</v>
      </c>
      <c r="M69" s="216" t="s">
        <v>27</v>
      </c>
      <c r="N69" s="217"/>
      <c r="O69" s="217"/>
      <c r="P69" s="217"/>
      <c r="Q69" s="217"/>
      <c r="R69" s="85">
        <f>SUM(R60:R67)</f>
        <v>0</v>
      </c>
      <c r="S69" s="216" t="s">
        <v>27</v>
      </c>
      <c r="T69" s="217"/>
      <c r="U69" s="217"/>
      <c r="V69" s="217"/>
      <c r="W69" s="217"/>
      <c r="X69" s="85">
        <f>SUM(X60:X67)</f>
        <v>0</v>
      </c>
      <c r="Y69" s="216" t="s">
        <v>28</v>
      </c>
      <c r="Z69" s="217"/>
      <c r="AA69" s="217"/>
      <c r="AB69" s="217"/>
      <c r="AC69" s="217"/>
      <c r="AD69" s="85">
        <f>SUM(AD60:AE67)</f>
        <v>0</v>
      </c>
      <c r="AE69" s="31" t="s">
        <v>29</v>
      </c>
      <c r="AF69" s="185">
        <f>AD69+X69+R69+L69</f>
        <v>0</v>
      </c>
      <c r="AG69" s="186"/>
    </row>
    <row r="71" spans="1:33" ht="16" thickBot="1" x14ac:dyDescent="0.25"/>
    <row r="72" spans="1:33" ht="30.75" customHeight="1" thickBot="1" x14ac:dyDescent="0.25">
      <c r="B72" s="231" t="s">
        <v>50</v>
      </c>
      <c r="C72" s="232"/>
      <c r="D72" s="232"/>
      <c r="E72" s="232"/>
      <c r="F72" s="233"/>
      <c r="G72" s="234" t="s">
        <v>4</v>
      </c>
      <c r="H72" s="235"/>
      <c r="I72" s="235"/>
      <c r="J72" s="235"/>
      <c r="K72" s="235"/>
      <c r="L72" s="236"/>
      <c r="M72" s="234" t="s">
        <v>5</v>
      </c>
      <c r="N72" s="235"/>
      <c r="O72" s="235"/>
      <c r="P72" s="235"/>
      <c r="Q72" s="235"/>
      <c r="R72" s="236"/>
      <c r="S72" s="234" t="s">
        <v>6</v>
      </c>
      <c r="T72" s="235"/>
      <c r="U72" s="235"/>
      <c r="V72" s="235"/>
      <c r="W72" s="235"/>
      <c r="X72" s="236"/>
      <c r="Y72" s="234" t="s">
        <v>7</v>
      </c>
      <c r="Z72" s="235"/>
      <c r="AA72" s="235"/>
      <c r="AB72" s="235"/>
      <c r="AC72" s="235"/>
      <c r="AD72" s="236"/>
      <c r="AE72" s="1"/>
    </row>
    <row r="73" spans="1:33" ht="45" customHeight="1" x14ac:dyDescent="0.2">
      <c r="B73" s="2" t="s">
        <v>9</v>
      </c>
      <c r="C73" s="214">
        <f>C3</f>
        <v>0</v>
      </c>
      <c r="D73" s="215"/>
      <c r="E73" s="86" t="s">
        <v>10</v>
      </c>
      <c r="F73" s="87" t="s">
        <v>11</v>
      </c>
      <c r="G73" s="52" t="s">
        <v>43</v>
      </c>
      <c r="H73" s="86"/>
      <c r="I73" s="86" t="s">
        <v>11</v>
      </c>
      <c r="J73" s="88"/>
      <c r="K73" s="54" t="s">
        <v>44</v>
      </c>
      <c r="L73" s="89" t="s">
        <v>13</v>
      </c>
      <c r="M73" s="52" t="s">
        <v>43</v>
      </c>
      <c r="N73" s="53"/>
      <c r="O73" s="50" t="s">
        <v>11</v>
      </c>
      <c r="P73" s="50"/>
      <c r="Q73" s="54" t="s">
        <v>44</v>
      </c>
      <c r="R73" s="51" t="s">
        <v>13</v>
      </c>
      <c r="S73" s="52" t="s">
        <v>43</v>
      </c>
      <c r="T73" s="53"/>
      <c r="U73" s="50" t="s">
        <v>11</v>
      </c>
      <c r="V73" s="50"/>
      <c r="W73" s="54" t="s">
        <v>44</v>
      </c>
      <c r="X73" s="51" t="s">
        <v>13</v>
      </c>
      <c r="Y73" s="2" t="s">
        <v>45</v>
      </c>
      <c r="Z73" s="50"/>
      <c r="AA73" s="55" t="s">
        <v>46</v>
      </c>
      <c r="AB73" s="50"/>
      <c r="AC73" s="54" t="s">
        <v>47</v>
      </c>
      <c r="AD73" s="51" t="s">
        <v>13</v>
      </c>
      <c r="AE73" s="1"/>
    </row>
    <row r="74" spans="1:33" ht="50" customHeight="1" x14ac:dyDescent="0.2">
      <c r="B74" s="135">
        <f>+B60+1</f>
        <v>5</v>
      </c>
      <c r="C74" s="117"/>
      <c r="D74" s="56" t="s">
        <v>16</v>
      </c>
      <c r="E74" s="120">
        <v>190</v>
      </c>
      <c r="F74" s="57">
        <f>ROUNDDOWN(IF((240-E74)*0.8&lt;0,0,(240-E74)*0.8),0)</f>
        <v>40</v>
      </c>
      <c r="G74" s="121"/>
      <c r="H74" s="58" t="s">
        <v>48</v>
      </c>
      <c r="I74" s="59">
        <f>IF(G75&lt;&gt;0,0,$F74)</f>
        <v>40</v>
      </c>
      <c r="J74" s="60" t="s">
        <v>49</v>
      </c>
      <c r="K74" s="61">
        <f t="shared" ref="K74:K79" si="6">G74+I74</f>
        <v>40</v>
      </c>
      <c r="L74" s="62" t="str" cm="1">
        <f t="array" ref="L74">IF(G74&lt;&gt;0,_xlfn.IFS(K74+K75&gt;K88+K89,$AL$2,K74+K75=K88+K89,$AL$2/2,K74+K75&lt;K88+K89,0),"")</f>
        <v/>
      </c>
      <c r="M74" s="121"/>
      <c r="N74" s="60" t="s">
        <v>48</v>
      </c>
      <c r="O74" s="35">
        <f>IF(M75&lt;&gt;0,0,$F74)</f>
        <v>40</v>
      </c>
      <c r="P74" s="60" t="s">
        <v>49</v>
      </c>
      <c r="Q74" s="8">
        <f t="shared" ref="Q74:Q79" si="7">M74+O74</f>
        <v>40</v>
      </c>
      <c r="R74" s="62" t="str" cm="1">
        <f t="array" ref="R74">IF(M74&lt;&gt;0,_xlfn.IFS(Q74+Q75&gt;Q88+Q89,$AL$2,Q74+Q75=Q88+Q89,$AL$2/2,Q74+Q75&lt;Q88+Q89,0),"")</f>
        <v/>
      </c>
      <c r="S74" s="121"/>
      <c r="T74" s="60" t="s">
        <v>48</v>
      </c>
      <c r="U74" s="35">
        <f>IF(S75&lt;&gt;0,0,$F74)</f>
        <v>40</v>
      </c>
      <c r="V74" s="60" t="s">
        <v>49</v>
      </c>
      <c r="W74" s="8">
        <f t="shared" ref="W74:W79" si="8">S74+U74</f>
        <v>40</v>
      </c>
      <c r="X74" s="62" t="str" cm="1">
        <f t="array" ref="X74">IF(S74&lt;&gt;0,_xlfn.IFS(W74+W75&gt;W88+W89,$AL$2,W74+W75=W88+W89,$AL$2/2,W74+W75&lt;W88+W89,0),"")</f>
        <v/>
      </c>
      <c r="Y74" s="63">
        <f>SUM(G74:G75,M74:M75,S74:S75)</f>
        <v>0</v>
      </c>
      <c r="Z74" s="60" t="s">
        <v>48</v>
      </c>
      <c r="AA74" s="35">
        <f>SUM(I74:I75,O74:O75,U74:U75)</f>
        <v>120</v>
      </c>
      <c r="AB74" s="60" t="s">
        <v>49</v>
      </c>
      <c r="AC74" s="8">
        <f>Y74+AA74</f>
        <v>120</v>
      </c>
      <c r="AD74" s="62" t="str" cm="1">
        <f t="array" ref="AD74">IF(Y74&lt;&gt;0,_xlfn.IFS(AC74&gt;AC88,$AL$4,AC74=AC88,$AL$4/2,AC74&lt;AC88,0),"")</f>
        <v/>
      </c>
      <c r="AE74" s="1"/>
    </row>
    <row r="75" spans="1:33" ht="50" customHeight="1" x14ac:dyDescent="0.2">
      <c r="B75" s="136"/>
      <c r="C75" s="118"/>
      <c r="D75" s="5" t="s">
        <v>55</v>
      </c>
      <c r="E75" s="109"/>
      <c r="F75" s="64">
        <f>IF(E75=0,0,ROUNDDOWN(IF((240-E75)*0.8&lt;0,0,(240-E75)*0.8),0))</f>
        <v>0</v>
      </c>
      <c r="G75" s="112"/>
      <c r="H75" s="65"/>
      <c r="I75" s="35" cm="1">
        <f t="array" ref="I75">_xlfn.IFS(G74+G75=0,0,G74&lt;&gt;0,0,G75&lt;&gt;0,$F75)</f>
        <v>0</v>
      </c>
      <c r="J75" s="66"/>
      <c r="K75" s="8">
        <f t="shared" si="6"/>
        <v>0</v>
      </c>
      <c r="L75" s="67" t="str" cm="1">
        <f t="array" ref="L75">IF(G75&lt;&gt;0,_xlfn.IFS(K74+K75&gt;K88+K89,$AL$2,K74+K75=K88+K89,$AL$2/2,K74+K75&lt;K88+K89,0),"")</f>
        <v/>
      </c>
      <c r="M75" s="112"/>
      <c r="N75" s="66"/>
      <c r="O75" s="35" cm="1">
        <f t="array" ref="O75">_xlfn.IFS(M74+M75=0,0,M74&lt;&gt;0,0,M75&lt;&gt;0,$F75)</f>
        <v>0</v>
      </c>
      <c r="P75" s="68"/>
      <c r="Q75" s="8">
        <f t="shared" si="7"/>
        <v>0</v>
      </c>
      <c r="R75" s="67" t="str" cm="1">
        <f t="array" ref="R75">IF(M75&lt;&gt;0,_xlfn.IFS(Q74+Q75&gt;Q88+Q89,$AL$2,Q74+Q75=Q88+Q89,$AL$2/2,Q74+Q75&lt;Q88+Q89,0),"")</f>
        <v/>
      </c>
      <c r="S75" s="112"/>
      <c r="T75" s="66"/>
      <c r="U75" s="35" cm="1">
        <f t="array" ref="U75">_xlfn.IFS(S74+S75=0,0,S74&lt;&gt;0,0,S75&lt;&gt;0,$F75)</f>
        <v>0</v>
      </c>
      <c r="V75" s="68"/>
      <c r="W75" s="8">
        <f t="shared" si="8"/>
        <v>0</v>
      </c>
      <c r="X75" s="67" t="str" cm="1">
        <f t="array" ref="X75">IF(S75&lt;&gt;0,_xlfn.IFS(W74+W75&gt;W88+W89,$AL$2,W74+W75=W88+W89,$AL$2/2,W74+W75&lt;W88+W89,0),"")</f>
        <v/>
      </c>
      <c r="Y75" s="69"/>
      <c r="Z75" s="70"/>
      <c r="AA75" s="71"/>
      <c r="AB75" s="70"/>
      <c r="AC75" s="11"/>
      <c r="AD75" s="67"/>
      <c r="AE75" s="72"/>
    </row>
    <row r="76" spans="1:33" ht="50" customHeight="1" x14ac:dyDescent="0.2">
      <c r="B76" s="136"/>
      <c r="C76" s="114"/>
      <c r="D76" s="5" t="s">
        <v>19</v>
      </c>
      <c r="E76" s="108">
        <v>200</v>
      </c>
      <c r="F76" s="64">
        <f>ROUNDDOWN(IF((240-E76)*0.8&lt;0,0,(240-E76)*0.8),0)</f>
        <v>32</v>
      </c>
      <c r="G76" s="111"/>
      <c r="H76" s="58" t="s">
        <v>48</v>
      </c>
      <c r="I76" s="35">
        <f>IF(G77&lt;&gt;0,0,$F76)</f>
        <v>32</v>
      </c>
      <c r="J76" s="60" t="s">
        <v>49</v>
      </c>
      <c r="K76" s="8">
        <f t="shared" si="6"/>
        <v>32</v>
      </c>
      <c r="L76" s="62" t="str" cm="1">
        <f t="array" ref="L76">IF(G76&lt;&gt;0,_xlfn.IFS(K76+K77&gt;K90+K91,$AL$2,K76+K77=K90+K91,$AL$2/2,K76+K77&lt;K90+K91,0),"")</f>
        <v/>
      </c>
      <c r="M76" s="111"/>
      <c r="N76" s="60" t="s">
        <v>48</v>
      </c>
      <c r="O76" s="35">
        <f>IF(M77&lt;&gt;0,0,$F76)</f>
        <v>32</v>
      </c>
      <c r="P76" s="60" t="s">
        <v>49</v>
      </c>
      <c r="Q76" s="8">
        <f t="shared" si="7"/>
        <v>32</v>
      </c>
      <c r="R76" s="62" t="str" cm="1">
        <f t="array" ref="R76">IF(M76&lt;&gt;0,_xlfn.IFS(Q76+Q77&gt;Q90+Q91,$AL$2,Q76+Q77=Q90+Q91,$AL$2/2,Q76+Q77&lt;Q90+Q91,0),"")</f>
        <v/>
      </c>
      <c r="S76" s="111"/>
      <c r="T76" s="60" t="s">
        <v>48</v>
      </c>
      <c r="U76" s="35">
        <f>IF(S77&lt;&gt;0,0,$F76)</f>
        <v>32</v>
      </c>
      <c r="V76" s="60" t="s">
        <v>49</v>
      </c>
      <c r="W76" s="8">
        <f t="shared" si="8"/>
        <v>32</v>
      </c>
      <c r="X76" s="62" t="str" cm="1">
        <f t="array" ref="X76">IF(S76&lt;&gt;0,_xlfn.IFS(W76+W77&gt;W90+W91,$AL$2,W76+W77=W90+W91,$AL$2/2,W76+W77&lt;W90+W91,0),"")</f>
        <v/>
      </c>
      <c r="Y76" s="63">
        <f>SUM(G76:G77,M76:M77,S76:S77)</f>
        <v>0</v>
      </c>
      <c r="Z76" s="60" t="s">
        <v>48</v>
      </c>
      <c r="AA76" s="35">
        <f>SUM(I76:I77,O76:O77,U76:U77)</f>
        <v>96</v>
      </c>
      <c r="AB76" s="60" t="s">
        <v>49</v>
      </c>
      <c r="AC76" s="8">
        <f>Y76+AA76</f>
        <v>96</v>
      </c>
      <c r="AD76" s="62" t="str" cm="1">
        <f t="array" ref="AD76">IF(Y76&lt;&gt;0,_xlfn.IFS(AC76&gt;AC90,$AL$4,AC76=AC90,$AL$4/2,AC76&lt;AC90,0),"")</f>
        <v/>
      </c>
      <c r="AE76" s="72"/>
    </row>
    <row r="77" spans="1:33" ht="50" customHeight="1" x14ac:dyDescent="0.2">
      <c r="B77" s="136"/>
      <c r="C77" s="118"/>
      <c r="D77" s="5" t="s">
        <v>55</v>
      </c>
      <c r="E77" s="109"/>
      <c r="F77" s="64">
        <f>IF(E77=0,0,ROUNDDOWN(IF((240-E77)*0.8&lt;0,0,(240-E77)*0.8),0))</f>
        <v>0</v>
      </c>
      <c r="G77" s="112"/>
      <c r="H77" s="65"/>
      <c r="I77" s="35" cm="1">
        <f t="array" ref="I77">_xlfn.IFS(G76+G77=0,0,G76&lt;&gt;0,0,G77&lt;&gt;0,$F77)</f>
        <v>0</v>
      </c>
      <c r="J77" s="66"/>
      <c r="K77" s="8">
        <f t="shared" si="6"/>
        <v>0</v>
      </c>
      <c r="L77" s="67" t="str" cm="1">
        <f t="array" ref="L77">IF(G77&lt;&gt;0,_xlfn.IFS(K76+K77&gt;K90+K91,$AL$2,K76+K77=K90+K91,$AL$2/2,K76+K77&lt;K90+K91,0),"")</f>
        <v/>
      </c>
      <c r="M77" s="112"/>
      <c r="N77" s="66"/>
      <c r="O77" s="35" cm="1">
        <f t="array" ref="O77">_xlfn.IFS(M76+M77=0,0,M76&lt;&gt;0,0,M77&lt;&gt;0,$F77)</f>
        <v>0</v>
      </c>
      <c r="P77" s="68"/>
      <c r="Q77" s="8">
        <f t="shared" si="7"/>
        <v>0</v>
      </c>
      <c r="R77" s="67" t="str" cm="1">
        <f t="array" ref="R77">IF(M77&lt;&gt;0,_xlfn.IFS(Q76+Q77&gt;Q90+Q91,$AL$2,Q76+Q77=Q90+Q91,$AL$2/2,Q76+Q77&lt;Q90+Q91,0),"")</f>
        <v/>
      </c>
      <c r="S77" s="112"/>
      <c r="T77" s="66"/>
      <c r="U77" s="35" cm="1">
        <f t="array" ref="U77">_xlfn.IFS(S76+S77=0,0,S76&lt;&gt;0,0,S77&lt;&gt;0,$F77)</f>
        <v>0</v>
      </c>
      <c r="V77" s="68"/>
      <c r="W77" s="8">
        <f t="shared" si="8"/>
        <v>0</v>
      </c>
      <c r="X77" s="67" t="str" cm="1">
        <f t="array" ref="X77">IF(S77&lt;&gt;0,_xlfn.IFS(W76+W77&gt;W90+W91,$AL$2,W76+W77=W90+W91,$AL$2/2,W76+W77&lt;W90+W91,0),"")</f>
        <v/>
      </c>
      <c r="Y77" s="69"/>
      <c r="Z77" s="70"/>
      <c r="AA77" s="71"/>
      <c r="AB77" s="70"/>
      <c r="AC77" s="11"/>
      <c r="AD77" s="67"/>
      <c r="AE77" s="72"/>
    </row>
    <row r="78" spans="1:33" ht="50" customHeight="1" x14ac:dyDescent="0.2">
      <c r="B78" s="136"/>
      <c r="C78" s="114"/>
      <c r="D78" s="5" t="s">
        <v>22</v>
      </c>
      <c r="E78" s="108">
        <v>208</v>
      </c>
      <c r="F78" s="64">
        <f>ROUNDDOWN(IF((240-E78)*0.8&lt;0,0,(240-E78)*0.8),0)</f>
        <v>25</v>
      </c>
      <c r="G78" s="111"/>
      <c r="H78" s="73" t="s">
        <v>48</v>
      </c>
      <c r="I78" s="35">
        <f>IF(G79&lt;&gt;0,0,$F78)</f>
        <v>25</v>
      </c>
      <c r="J78" s="68" t="s">
        <v>49</v>
      </c>
      <c r="K78" s="8">
        <f t="shared" si="6"/>
        <v>25</v>
      </c>
      <c r="L78" s="62" t="str" cm="1">
        <f t="array" ref="L78">IF(G78&lt;&gt;0,_xlfn.IFS(K78+K79&gt;K92+K93,$AL$2,K78+K79=K92+K93,$AL$2/2,K78+K79&lt;K92+K93,0),"")</f>
        <v/>
      </c>
      <c r="M78" s="111"/>
      <c r="N78" s="68" t="s">
        <v>48</v>
      </c>
      <c r="O78" s="35">
        <f>IF(M79&lt;&gt;0,0,$F78)</f>
        <v>25</v>
      </c>
      <c r="P78" s="68" t="s">
        <v>49</v>
      </c>
      <c r="Q78" s="8">
        <f t="shared" si="7"/>
        <v>25</v>
      </c>
      <c r="R78" s="62" t="str" cm="1">
        <f t="array" ref="R78">IF(M78&lt;&gt;0,_xlfn.IFS(Q78+Q79&gt;Q92+Q93,$AL$2,Q78+Q79=Q92+Q93,$AL$2/2,Q78+Q79&lt;Q92+Q93,0),"")</f>
        <v/>
      </c>
      <c r="S78" s="111"/>
      <c r="T78" s="68" t="s">
        <v>48</v>
      </c>
      <c r="U78" s="35">
        <f>IF(S79&lt;&gt;0,0,$F78)</f>
        <v>25</v>
      </c>
      <c r="V78" s="68" t="s">
        <v>49</v>
      </c>
      <c r="W78" s="8">
        <f t="shared" si="8"/>
        <v>25</v>
      </c>
      <c r="X78" s="62" t="str" cm="1">
        <f t="array" ref="X78">IF(S78&lt;&gt;0,_xlfn.IFS(W78+W79&gt;W92+W93,$AL$2,W78+W79=W92+W93,$AL$2/2,W78+W79&lt;W92+W93,0),"")</f>
        <v/>
      </c>
      <c r="Y78" s="63">
        <f>SUM(G78:G79,M78:M79,S78:S79)</f>
        <v>0</v>
      </c>
      <c r="Z78" s="60" t="s">
        <v>48</v>
      </c>
      <c r="AA78" s="35">
        <f>SUM(I78:I79,O78:O79,U78:U79)</f>
        <v>75</v>
      </c>
      <c r="AB78" s="68" t="s">
        <v>49</v>
      </c>
      <c r="AC78" s="8">
        <f>Y78+AA78</f>
        <v>75</v>
      </c>
      <c r="AD78" s="62" t="str" cm="1">
        <f t="array" ref="AD78">IF(Y78&lt;&gt;0,_xlfn.IFS(AC78&gt;AC92,$AL$4,AC78=AC92,$AL$4/2,AC78&lt;AC92,0),"")</f>
        <v/>
      </c>
      <c r="AE78" s="72"/>
    </row>
    <row r="79" spans="1:33" ht="50" customHeight="1" thickBot="1" x14ac:dyDescent="0.25">
      <c r="B79" s="230"/>
      <c r="C79" s="119"/>
      <c r="D79" s="97" t="s">
        <v>55</v>
      </c>
      <c r="E79" s="110"/>
      <c r="F79" s="64">
        <f>IF(E79=0,0,ROUNDDOWN(IF((240-E79)*0.8&lt;0,0,(240-E79)*0.8),0))</f>
        <v>0</v>
      </c>
      <c r="G79" s="113"/>
      <c r="H79" s="101"/>
      <c r="I79" s="96" cm="1">
        <f t="array" ref="I79">_xlfn.IFS(G78+G79=0,0,G78&lt;&gt;0,0,G79&lt;&gt;0,$F79)</f>
        <v>0</v>
      </c>
      <c r="J79" s="98"/>
      <c r="K79" s="90">
        <f t="shared" si="6"/>
        <v>0</v>
      </c>
      <c r="L79" s="102" t="str" cm="1">
        <f t="array" ref="L79">IF(G79&lt;&gt;0,_xlfn.IFS(K78+K79&gt;K92+K93,$AL$2,K78+K79=K92+K93,$AL$2/2,K78+K79&lt;K92+K93,0),"")</f>
        <v/>
      </c>
      <c r="M79" s="113"/>
      <c r="N79" s="98"/>
      <c r="O79" s="96" cm="1">
        <f t="array" ref="O79">_xlfn.IFS(M78+M79=0,0,M78&lt;&gt;0,0,M79&lt;&gt;0,$F79)</f>
        <v>0</v>
      </c>
      <c r="P79" s="99"/>
      <c r="Q79" s="90">
        <f t="shared" si="7"/>
        <v>0</v>
      </c>
      <c r="R79" s="102" t="str" cm="1">
        <f t="array" ref="R79">IF(M79&lt;&gt;0,_xlfn.IFS(Q78+Q79&gt;Q92+Q93,$AL$2,Q78+Q79=Q92+Q93,$AL$2/2,Q78+Q79&lt;Q92+Q93,0),"")</f>
        <v/>
      </c>
      <c r="S79" s="113"/>
      <c r="T79" s="98"/>
      <c r="U79" s="96" cm="1">
        <f t="array" ref="U79">_xlfn.IFS(S78+S79=0,0,S78&lt;&gt;0,0,S79&lt;&gt;0,$F79)</f>
        <v>0</v>
      </c>
      <c r="V79" s="99"/>
      <c r="W79" s="90">
        <f t="shared" si="8"/>
        <v>0</v>
      </c>
      <c r="X79" s="102" t="str" cm="1">
        <f t="array" ref="X79">IF(S79&lt;&gt;0,_xlfn.IFS(W78+W79&gt;W92+W93,$AL$2,W78+W79=W92+W93,$AL$2/2,W78+W79&lt;W92+W93,0),"")</f>
        <v/>
      </c>
      <c r="Y79" s="103"/>
      <c r="Z79" s="100"/>
      <c r="AA79" s="104"/>
      <c r="AB79" s="100"/>
      <c r="AC79" s="105"/>
      <c r="AD79" s="102"/>
      <c r="AE79" s="72"/>
    </row>
    <row r="80" spans="1:33" ht="4.5" customHeight="1" thickBot="1" x14ac:dyDescent="0.25">
      <c r="A80" s="14"/>
      <c r="B80" s="22"/>
      <c r="C80" s="22"/>
      <c r="D80" s="22"/>
      <c r="E80" s="22"/>
      <c r="F80" s="22"/>
      <c r="G80" s="74"/>
      <c r="H80" s="75"/>
      <c r="I80" s="74"/>
      <c r="J80" s="76"/>
      <c r="K80" s="74"/>
      <c r="L80" s="77"/>
      <c r="M80" s="74"/>
      <c r="N80" s="76"/>
      <c r="O80" s="74"/>
      <c r="P80" s="76"/>
      <c r="Q80" s="74"/>
      <c r="R80" s="77"/>
      <c r="S80" s="74"/>
      <c r="T80" s="76"/>
      <c r="U80" s="74"/>
      <c r="V80" s="76"/>
      <c r="W80" s="74"/>
      <c r="X80" s="77"/>
      <c r="Y80" s="74"/>
      <c r="Z80" s="76"/>
      <c r="AA80" s="74"/>
      <c r="AB80" s="76"/>
      <c r="AC80" s="74"/>
      <c r="AD80" s="77"/>
      <c r="AE80" s="72"/>
    </row>
    <row r="81" spans="1:33" ht="50" customHeight="1" thickBot="1" x14ac:dyDescent="0.25">
      <c r="B81" s="168" t="s">
        <v>23</v>
      </c>
      <c r="C81" s="169"/>
      <c r="D81" s="169"/>
      <c r="E81" s="169"/>
      <c r="F81" s="170"/>
      <c r="G81" s="78">
        <f>SUM(G74:G79)</f>
        <v>0</v>
      </c>
      <c r="H81" s="79" t="s">
        <v>48</v>
      </c>
      <c r="I81" s="80">
        <f>SUM(I74:I79)</f>
        <v>97</v>
      </c>
      <c r="J81" s="81" t="s">
        <v>49</v>
      </c>
      <c r="K81" s="82">
        <f>SUM(K74:K79)</f>
        <v>97</v>
      </c>
      <c r="L81" s="83" t="str">
        <f>IF(G81=0,"",IF(K81&gt;K95,$AL$3,IF(K81&lt;K95,0,$AL$3/2)))</f>
        <v/>
      </c>
      <c r="M81" s="78">
        <f>SUM(M74:M79)</f>
        <v>0</v>
      </c>
      <c r="N81" s="79" t="s">
        <v>48</v>
      </c>
      <c r="O81" s="80">
        <f>SUM(O74:O79)</f>
        <v>97</v>
      </c>
      <c r="P81" s="81" t="s">
        <v>49</v>
      </c>
      <c r="Q81" s="82">
        <f>SUM(Q74:Q79)</f>
        <v>97</v>
      </c>
      <c r="R81" s="83" t="str">
        <f>IF(M81=0,"",IF(Q81&gt;Q95,$AL$3,IF(Q81&lt;Q95,0,$AL$3/2)))</f>
        <v/>
      </c>
      <c r="S81" s="78">
        <f>SUM(S74:S79)</f>
        <v>0</v>
      </c>
      <c r="T81" s="79" t="s">
        <v>48</v>
      </c>
      <c r="U81" s="80">
        <f>SUM(U74:U79)</f>
        <v>97</v>
      </c>
      <c r="V81" s="81" t="s">
        <v>49</v>
      </c>
      <c r="W81" s="82">
        <f>SUM(W74:W79)</f>
        <v>97</v>
      </c>
      <c r="X81" s="83" t="str">
        <f>IF(S81=0,"",IF(W81&gt;W95,$AL$3,IF(W81&lt;W95,0,$AL$3/2)))</f>
        <v/>
      </c>
      <c r="Y81" s="78">
        <f>SUM(Y74:Y79)</f>
        <v>0</v>
      </c>
      <c r="Z81" s="79" t="s">
        <v>48</v>
      </c>
      <c r="AA81" s="80">
        <f>SUM(AA74:AA79)</f>
        <v>291</v>
      </c>
      <c r="AB81" s="81" t="s">
        <v>49</v>
      </c>
      <c r="AC81" s="82">
        <f>SUM(AC74:AC79)</f>
        <v>291</v>
      </c>
      <c r="AD81" s="83" t="str">
        <f>IF(Y81=0,"",IF(AC81&gt;AC95,$AL$5,IF(AC81&lt;AC95,0,$AL$5/2)))</f>
        <v/>
      </c>
      <c r="AE81" s="19" t="s">
        <v>24</v>
      </c>
    </row>
    <row r="82" spans="1:33" ht="37.5" customHeight="1" thickBot="1" x14ac:dyDescent="0.25">
      <c r="A82" s="14"/>
      <c r="B82" s="10"/>
      <c r="C82" s="20"/>
      <c r="D82" s="10"/>
      <c r="E82" s="10"/>
      <c r="F82" s="20"/>
      <c r="G82" s="22"/>
      <c r="H82" s="22"/>
      <c r="I82" s="22"/>
      <c r="J82" s="30"/>
      <c r="K82" s="38" t="s">
        <v>25</v>
      </c>
      <c r="L82" s="39" t="s">
        <v>26</v>
      </c>
      <c r="M82" s="22"/>
      <c r="N82" s="22"/>
      <c r="O82" s="22"/>
      <c r="P82" s="30"/>
      <c r="Q82" s="38" t="s">
        <v>25</v>
      </c>
      <c r="R82" s="39" t="s">
        <v>26</v>
      </c>
      <c r="S82" s="22"/>
      <c r="T82" s="22"/>
      <c r="U82" s="22"/>
      <c r="V82" s="30"/>
      <c r="W82" s="38" t="s">
        <v>25</v>
      </c>
      <c r="X82" s="39" t="s">
        <v>26</v>
      </c>
      <c r="Y82" s="22"/>
      <c r="Z82" s="22"/>
      <c r="AA82" s="22"/>
      <c r="AB82" s="23"/>
      <c r="AC82" s="38" t="s">
        <v>25</v>
      </c>
      <c r="AD82" s="39" t="s">
        <v>26</v>
      </c>
      <c r="AE82" s="84"/>
    </row>
    <row r="83" spans="1:33" ht="70.5" customHeight="1" thickBot="1" x14ac:dyDescent="0.25">
      <c r="A83" s="14"/>
      <c r="B83" s="22"/>
      <c r="C83" s="22"/>
      <c r="D83" s="22"/>
      <c r="E83" s="22"/>
      <c r="F83" s="22"/>
      <c r="G83" s="216" t="s">
        <v>27</v>
      </c>
      <c r="H83" s="217"/>
      <c r="I83" s="217"/>
      <c r="J83" s="217"/>
      <c r="K83" s="217"/>
      <c r="L83" s="85">
        <f>SUM(L74:L81)</f>
        <v>0</v>
      </c>
      <c r="M83" s="216" t="s">
        <v>27</v>
      </c>
      <c r="N83" s="217"/>
      <c r="O83" s="217"/>
      <c r="P83" s="217"/>
      <c r="Q83" s="217"/>
      <c r="R83" s="85">
        <f>SUM(R74:R81)</f>
        <v>0</v>
      </c>
      <c r="S83" s="216" t="s">
        <v>27</v>
      </c>
      <c r="T83" s="217"/>
      <c r="U83" s="217"/>
      <c r="V83" s="217"/>
      <c r="W83" s="217"/>
      <c r="X83" s="85">
        <f>SUM(X74:X81)</f>
        <v>0</v>
      </c>
      <c r="Y83" s="216" t="s">
        <v>28</v>
      </c>
      <c r="Z83" s="217"/>
      <c r="AA83" s="217"/>
      <c r="AB83" s="217"/>
      <c r="AC83" s="217"/>
      <c r="AD83" s="85">
        <f>SUM(AD74:AE81)</f>
        <v>0</v>
      </c>
      <c r="AE83" s="31" t="s">
        <v>29</v>
      </c>
      <c r="AF83" s="185">
        <f>AD83+X83+R83+L83</f>
        <v>0</v>
      </c>
      <c r="AG83" s="186"/>
    </row>
    <row r="85" spans="1:33" ht="16" thickBot="1" x14ac:dyDescent="0.25"/>
    <row r="86" spans="1:33" ht="30.75" customHeight="1" thickBot="1" x14ac:dyDescent="0.25">
      <c r="B86" s="231" t="s">
        <v>50</v>
      </c>
      <c r="C86" s="232"/>
      <c r="D86" s="232"/>
      <c r="E86" s="232"/>
      <c r="F86" s="233"/>
      <c r="G86" s="234" t="s">
        <v>4</v>
      </c>
      <c r="H86" s="235"/>
      <c r="I86" s="235"/>
      <c r="J86" s="235"/>
      <c r="K86" s="235"/>
      <c r="L86" s="236"/>
      <c r="M86" s="234" t="s">
        <v>5</v>
      </c>
      <c r="N86" s="235"/>
      <c r="O86" s="235"/>
      <c r="P86" s="235"/>
      <c r="Q86" s="235"/>
      <c r="R86" s="236"/>
      <c r="S86" s="234" t="s">
        <v>6</v>
      </c>
      <c r="T86" s="235"/>
      <c r="U86" s="235"/>
      <c r="V86" s="235"/>
      <c r="W86" s="235"/>
      <c r="X86" s="236"/>
      <c r="Y86" s="234" t="s">
        <v>7</v>
      </c>
      <c r="Z86" s="235"/>
      <c r="AA86" s="235"/>
      <c r="AB86" s="235"/>
      <c r="AC86" s="235"/>
      <c r="AD86" s="236"/>
      <c r="AE86" s="1"/>
    </row>
    <row r="87" spans="1:33" ht="45" customHeight="1" x14ac:dyDescent="0.2">
      <c r="B87" s="2" t="s">
        <v>30</v>
      </c>
      <c r="C87" s="214">
        <f>C21</f>
        <v>0</v>
      </c>
      <c r="D87" s="215"/>
      <c r="E87" s="50" t="s">
        <v>10</v>
      </c>
      <c r="F87" s="51" t="s">
        <v>11</v>
      </c>
      <c r="G87" s="52" t="s">
        <v>43</v>
      </c>
      <c r="H87" s="50"/>
      <c r="I87" s="50" t="s">
        <v>11</v>
      </c>
      <c r="J87" s="53"/>
      <c r="K87" s="54" t="s">
        <v>44</v>
      </c>
      <c r="L87" s="51" t="s">
        <v>13</v>
      </c>
      <c r="M87" s="52" t="s">
        <v>43</v>
      </c>
      <c r="N87" s="53"/>
      <c r="O87" s="50" t="s">
        <v>11</v>
      </c>
      <c r="P87" s="50"/>
      <c r="Q87" s="54" t="s">
        <v>44</v>
      </c>
      <c r="R87" s="51" t="s">
        <v>13</v>
      </c>
      <c r="S87" s="52" t="s">
        <v>43</v>
      </c>
      <c r="T87" s="53"/>
      <c r="U87" s="50" t="s">
        <v>11</v>
      </c>
      <c r="V87" s="50"/>
      <c r="W87" s="54" t="s">
        <v>44</v>
      </c>
      <c r="X87" s="51" t="s">
        <v>13</v>
      </c>
      <c r="Y87" s="2" t="s">
        <v>45</v>
      </c>
      <c r="Z87" s="50"/>
      <c r="AA87" s="55" t="s">
        <v>46</v>
      </c>
      <c r="AB87" s="50"/>
      <c r="AC87" s="54" t="s">
        <v>47</v>
      </c>
      <c r="AD87" s="51" t="s">
        <v>13</v>
      </c>
      <c r="AE87" s="1"/>
    </row>
    <row r="88" spans="1:33" ht="50" customHeight="1" x14ac:dyDescent="0.2">
      <c r="B88" s="135">
        <f>+B74+1</f>
        <v>6</v>
      </c>
      <c r="C88" s="117"/>
      <c r="D88" s="56" t="s">
        <v>16</v>
      </c>
      <c r="E88" s="120"/>
      <c r="F88" s="57">
        <f>ROUNDDOWN(IF((240-E88)*0.8&lt;0,0,(240-E88)*0.8),0)</f>
        <v>192</v>
      </c>
      <c r="G88" s="121"/>
      <c r="H88" s="58" t="s">
        <v>48</v>
      </c>
      <c r="I88" s="59">
        <f>IF(G89&lt;&gt;0,0,$F88)</f>
        <v>192</v>
      </c>
      <c r="J88" s="60" t="s">
        <v>49</v>
      </c>
      <c r="K88" s="61">
        <f t="shared" ref="K88:K93" si="9">G88+I88</f>
        <v>192</v>
      </c>
      <c r="L88" s="62" t="str" cm="1">
        <f t="array" ref="L88">IF(G88&lt;&gt;0,_xlfn.IFS(K88+K89&gt;K74+K75,$AL$2,K88+K89=K74+K75,$AL$2/2,K88+K89&lt;K74+K75,0),"")</f>
        <v/>
      </c>
      <c r="M88" s="121"/>
      <c r="N88" s="60" t="s">
        <v>48</v>
      </c>
      <c r="O88" s="35">
        <f>IF(M89&lt;&gt;0,0,$F88)</f>
        <v>192</v>
      </c>
      <c r="P88" s="60" t="s">
        <v>49</v>
      </c>
      <c r="Q88" s="8">
        <f t="shared" ref="Q88:Q93" si="10">M88+O88</f>
        <v>192</v>
      </c>
      <c r="R88" s="62" t="str" cm="1">
        <f t="array" ref="R88">IF(M88&lt;&gt;0,_xlfn.IFS(Q88+Q89&gt;Q74+Q75,$AL$2,Q88+Q89=Q74+Q75,$AL$2/2,Q88+Q89&lt;Q74+Q75,0),"")</f>
        <v/>
      </c>
      <c r="S88" s="121"/>
      <c r="T88" s="60" t="s">
        <v>48</v>
      </c>
      <c r="U88" s="35">
        <f>IF(S89&lt;&gt;0,0,$F88)</f>
        <v>192</v>
      </c>
      <c r="V88" s="60" t="s">
        <v>49</v>
      </c>
      <c r="W88" s="8">
        <f t="shared" ref="W88:W93" si="11">S88+U88</f>
        <v>192</v>
      </c>
      <c r="X88" s="62" t="str" cm="1">
        <f t="array" ref="X88">IF(S88&lt;&gt;0,_xlfn.IFS(W88+W89&gt;W74+W75,$AL$2,W88+W89=W74+W75,$AL$2/2,W88+W89&lt;W74+W75,0),"")</f>
        <v/>
      </c>
      <c r="Y88" s="63">
        <f>SUM(G88:G89,M88:M89,S88:S89)</f>
        <v>0</v>
      </c>
      <c r="Z88" s="60" t="s">
        <v>48</v>
      </c>
      <c r="AA88" s="35">
        <f>SUM(I88:I89,O88:O89,U88:U89)</f>
        <v>576</v>
      </c>
      <c r="AB88" s="60" t="s">
        <v>49</v>
      </c>
      <c r="AC88" s="8">
        <f>Y88+AA88</f>
        <v>576</v>
      </c>
      <c r="AD88" s="62" t="str" cm="1">
        <f t="array" ref="AD88">IF(Y88&lt;&gt;0,_xlfn.IFS(AC88&gt;AC74,$AL$4,AC88=AC74,$AL$4/2,AC88&lt;AC74,0),"")</f>
        <v/>
      </c>
      <c r="AE88" s="1"/>
    </row>
    <row r="89" spans="1:33" ht="50" customHeight="1" x14ac:dyDescent="0.2">
      <c r="B89" s="136"/>
      <c r="C89" s="118"/>
      <c r="D89" s="5" t="s">
        <v>55</v>
      </c>
      <c r="E89" s="109"/>
      <c r="F89" s="64">
        <f>IF(E89=0,0,ROUNDDOWN(IF((240-E89)*0.8&lt;0,0,(240-E89)*0.8),0))</f>
        <v>0</v>
      </c>
      <c r="G89" s="112"/>
      <c r="H89" s="65"/>
      <c r="I89" s="35" cm="1">
        <f t="array" ref="I89">_xlfn.IFS(G88+G89=0,0,G88&lt;&gt;0,0,G89&lt;&gt;0,$F89)</f>
        <v>0</v>
      </c>
      <c r="J89" s="66"/>
      <c r="K89" s="8">
        <f t="shared" si="9"/>
        <v>0</v>
      </c>
      <c r="L89" s="67" t="str" cm="1">
        <f t="array" ref="L89">IF(G89&lt;&gt;0,_xlfn.IFS(K88+K89&gt;K74+K75,$AL$2,K88+K89=K74+K75,$AL$2/2,K88+K89&lt;K74+K75,0),"")</f>
        <v/>
      </c>
      <c r="M89" s="112"/>
      <c r="N89" s="66"/>
      <c r="O89" s="35" cm="1">
        <f t="array" ref="O89">_xlfn.IFS(M88+M89=0,0,M88&lt;&gt;0,0,M89&lt;&gt;0,$F89)</f>
        <v>0</v>
      </c>
      <c r="P89" s="68"/>
      <c r="Q89" s="8">
        <f t="shared" si="10"/>
        <v>0</v>
      </c>
      <c r="R89" s="67" t="str" cm="1">
        <f t="array" ref="R89">IF(M89&lt;&gt;0,_xlfn.IFS(Q88+Q89&gt;Q74+Q75,$AL$2,Q88+Q89=Q74+Q75,$AL$2/2,Q88+Q89&lt;Q74+Q75,0),"")</f>
        <v/>
      </c>
      <c r="S89" s="112"/>
      <c r="T89" s="66"/>
      <c r="U89" s="35" cm="1">
        <f t="array" ref="U89">_xlfn.IFS(S88+S89=0,0,S88&lt;&gt;0,0,S89&lt;&gt;0,$F89)</f>
        <v>0</v>
      </c>
      <c r="V89" s="68"/>
      <c r="W89" s="8">
        <f t="shared" si="11"/>
        <v>0</v>
      </c>
      <c r="X89" s="67" t="str" cm="1">
        <f t="array" ref="X89">IF(S89&lt;&gt;0,_xlfn.IFS(W88+W89&gt;W74+W75,$AL$2,W88+W89=W74+W75,$AL$2/2,W88+W89&lt;W74+W75,0),"")</f>
        <v/>
      </c>
      <c r="Y89" s="69"/>
      <c r="Z89" s="70"/>
      <c r="AA89" s="71"/>
      <c r="AB89" s="70"/>
      <c r="AC89" s="11"/>
      <c r="AD89" s="67"/>
      <c r="AE89" s="72"/>
    </row>
    <row r="90" spans="1:33" ht="50" customHeight="1" x14ac:dyDescent="0.2">
      <c r="B90" s="136"/>
      <c r="C90" s="114"/>
      <c r="D90" s="5" t="s">
        <v>19</v>
      </c>
      <c r="E90" s="108"/>
      <c r="F90" s="64">
        <f>ROUNDDOWN(IF((240-E90)*0.8&lt;0,0,(240-E90)*0.8),0)</f>
        <v>192</v>
      </c>
      <c r="G90" s="111"/>
      <c r="H90" s="58" t="s">
        <v>48</v>
      </c>
      <c r="I90" s="35">
        <f>IF(G91&lt;&gt;0,0,$F90)</f>
        <v>192</v>
      </c>
      <c r="J90" s="60" t="s">
        <v>49</v>
      </c>
      <c r="K90" s="8">
        <f t="shared" si="9"/>
        <v>192</v>
      </c>
      <c r="L90" s="62" t="str" cm="1">
        <f t="array" ref="L90">IF(G90&lt;&gt;0,_xlfn.IFS(K90+K91&gt;K76+K77,$AL$2,K90+K91=K76+K77,$AL$2/2,K90+K91&lt;K76+K77,0),"")</f>
        <v/>
      </c>
      <c r="M90" s="111"/>
      <c r="N90" s="60" t="s">
        <v>48</v>
      </c>
      <c r="O90" s="35">
        <f>IF(M91&lt;&gt;0,0,$F90)</f>
        <v>192</v>
      </c>
      <c r="P90" s="60" t="s">
        <v>49</v>
      </c>
      <c r="Q90" s="8">
        <f t="shared" si="10"/>
        <v>192</v>
      </c>
      <c r="R90" s="62" t="str" cm="1">
        <f t="array" ref="R90">IF(M90&lt;&gt;0,_xlfn.IFS(Q90+Q91&gt;Q76+Q77,$AL$2,Q90+Q91=Q76+Q77,$AL$2/2,Q90+Q91&lt;Q76+Q77,0),"")</f>
        <v/>
      </c>
      <c r="S90" s="111"/>
      <c r="T90" s="60" t="s">
        <v>48</v>
      </c>
      <c r="U90" s="35">
        <f>IF(S91&lt;&gt;0,0,$F90)</f>
        <v>192</v>
      </c>
      <c r="V90" s="60" t="s">
        <v>49</v>
      </c>
      <c r="W90" s="8">
        <f t="shared" si="11"/>
        <v>192</v>
      </c>
      <c r="X90" s="62" t="str" cm="1">
        <f t="array" ref="X90">IF(S90&lt;&gt;0,_xlfn.IFS(W90+W91&gt;W76+W77,$AL$2,W90+W91=W76+W77,$AL$2/2,W90+W91&lt;W76+W77,0),"")</f>
        <v/>
      </c>
      <c r="Y90" s="63">
        <f>SUM(G90:G91,M90:M91,S90:S91)</f>
        <v>0</v>
      </c>
      <c r="Z90" s="60" t="s">
        <v>48</v>
      </c>
      <c r="AA90" s="35">
        <f>SUM(I90:I91,O90:O91,U90:U91)</f>
        <v>576</v>
      </c>
      <c r="AB90" s="60" t="s">
        <v>49</v>
      </c>
      <c r="AC90" s="8">
        <f>Y90+AA90</f>
        <v>576</v>
      </c>
      <c r="AD90" s="62" t="str" cm="1">
        <f t="array" ref="AD90">IF(Y90&lt;&gt;0,_xlfn.IFS(AC90&gt;AC76,$AL$4,AC90=AC76,$AL$4/2,AC90&lt;AC76,0),"")</f>
        <v/>
      </c>
      <c r="AE90" s="72"/>
    </row>
    <row r="91" spans="1:33" ht="50" customHeight="1" x14ac:dyDescent="0.2">
      <c r="B91" s="136"/>
      <c r="C91" s="118"/>
      <c r="D91" s="5" t="s">
        <v>55</v>
      </c>
      <c r="E91" s="109"/>
      <c r="F91" s="64">
        <f>IF(E91=0,0,ROUNDDOWN(IF((240-E91)*0.8&lt;0,0,(240-E91)*0.8),0))</f>
        <v>0</v>
      </c>
      <c r="G91" s="112"/>
      <c r="H91" s="65"/>
      <c r="I91" s="35" cm="1">
        <f t="array" ref="I91">_xlfn.IFS(G90+G91=0,0,G90&lt;&gt;0,0,G91&lt;&gt;0,$F91)</f>
        <v>0</v>
      </c>
      <c r="J91" s="66"/>
      <c r="K91" s="8">
        <f t="shared" si="9"/>
        <v>0</v>
      </c>
      <c r="L91" s="67" t="str" cm="1">
        <f t="array" ref="L91">IF(G91&lt;&gt;0,_xlfn.IFS(K90+K91&gt;K76+K77,$AL$2,K90+K91=K76+K77,$AL$2/2,K90+K91&lt;K76+K77,0),"")</f>
        <v/>
      </c>
      <c r="M91" s="112"/>
      <c r="N91" s="66"/>
      <c r="O91" s="35" cm="1">
        <f t="array" ref="O91">_xlfn.IFS(M90+M91=0,0,M90&lt;&gt;0,0,M91&lt;&gt;0,$F91)</f>
        <v>0</v>
      </c>
      <c r="P91" s="68"/>
      <c r="Q91" s="8">
        <f t="shared" si="10"/>
        <v>0</v>
      </c>
      <c r="R91" s="67" t="str" cm="1">
        <f t="array" ref="R91">IF(M91&lt;&gt;0,_xlfn.IFS(Q90+Q91&gt;Q76+Q77,$AL$2,Q90+Q91=Q76+Q77,$AL$2/2,Q90+Q91&lt;Q76+Q77,0),"")</f>
        <v/>
      </c>
      <c r="S91" s="112"/>
      <c r="T91" s="66"/>
      <c r="U91" s="35" cm="1">
        <f t="array" ref="U91">_xlfn.IFS(S90+S91=0,0,S90&lt;&gt;0,0,S91&lt;&gt;0,$F91)</f>
        <v>0</v>
      </c>
      <c r="V91" s="68"/>
      <c r="W91" s="8">
        <f t="shared" si="11"/>
        <v>0</v>
      </c>
      <c r="X91" s="67" t="str" cm="1">
        <f t="array" ref="X91">IF(S91&lt;&gt;0,_xlfn.IFS(W90+W91&gt;W76+W77,$AL$2,W90+W91=W76+W77,$AL$2/2,W90+W91&lt;W76+W77,0),"")</f>
        <v/>
      </c>
      <c r="Y91" s="69"/>
      <c r="Z91" s="70"/>
      <c r="AA91" s="71"/>
      <c r="AB91" s="70"/>
      <c r="AC91" s="11"/>
      <c r="AD91" s="67"/>
      <c r="AE91" s="72"/>
    </row>
    <row r="92" spans="1:33" ht="50" customHeight="1" x14ac:dyDescent="0.2">
      <c r="B92" s="136"/>
      <c r="C92" s="114"/>
      <c r="D92" s="5" t="s">
        <v>22</v>
      </c>
      <c r="E92" s="108"/>
      <c r="F92" s="64">
        <f>ROUNDDOWN(IF((240-E92)*0.8&lt;0,0,(240-E92)*0.8),0)</f>
        <v>192</v>
      </c>
      <c r="G92" s="111"/>
      <c r="H92" s="73" t="s">
        <v>48</v>
      </c>
      <c r="I92" s="35">
        <f>IF(G93&lt;&gt;0,0,$F92)</f>
        <v>192</v>
      </c>
      <c r="J92" s="68" t="s">
        <v>49</v>
      </c>
      <c r="K92" s="8">
        <f t="shared" si="9"/>
        <v>192</v>
      </c>
      <c r="L92" s="62" t="str" cm="1">
        <f t="array" ref="L92">IF(G92&lt;&gt;0,_xlfn.IFS(K92+K93&gt;K78+K79,$AL$2,K92+K93=K78+K79,$AL$2/2,K92+K93&lt;K78+K79,0),"")</f>
        <v/>
      </c>
      <c r="M92" s="111"/>
      <c r="N92" s="68" t="s">
        <v>48</v>
      </c>
      <c r="O92" s="35">
        <f>IF(M93&lt;&gt;0,0,$F92)</f>
        <v>192</v>
      </c>
      <c r="P92" s="68" t="s">
        <v>49</v>
      </c>
      <c r="Q92" s="8">
        <f t="shared" si="10"/>
        <v>192</v>
      </c>
      <c r="R92" s="62" t="str" cm="1">
        <f t="array" ref="R92">IF(M92&lt;&gt;0,_xlfn.IFS(Q92+Q93&gt;Q78+Q79,$AL$2,Q92+Q93=Q78+Q79,$AL$2/2,Q92+Q93&lt;Q78+Q79,0),"")</f>
        <v/>
      </c>
      <c r="S92" s="111"/>
      <c r="T92" s="68" t="s">
        <v>48</v>
      </c>
      <c r="U92" s="35">
        <f>IF(S93&lt;&gt;0,0,$F92)</f>
        <v>192</v>
      </c>
      <c r="V92" s="68" t="s">
        <v>49</v>
      </c>
      <c r="W92" s="8">
        <f t="shared" si="11"/>
        <v>192</v>
      </c>
      <c r="X92" s="62" t="str" cm="1">
        <f t="array" ref="X92">IF(S92&lt;&gt;0,_xlfn.IFS(W92+W93&gt;W78+W79,$AL$2,W92+W93=W78+W79,$AL$2/2,W92+W93&lt;W78+W79,0),"")</f>
        <v/>
      </c>
      <c r="Y92" s="63">
        <f>SUM(G92:G93,M92:M93,S92:S93)</f>
        <v>0</v>
      </c>
      <c r="Z92" s="60" t="s">
        <v>48</v>
      </c>
      <c r="AA92" s="35">
        <f>SUM(I92:I93,O92:O93,U92:U93)</f>
        <v>576</v>
      </c>
      <c r="AB92" s="68" t="s">
        <v>49</v>
      </c>
      <c r="AC92" s="8">
        <f>Y92+AA92</f>
        <v>576</v>
      </c>
      <c r="AD92" s="62" t="str" cm="1">
        <f t="array" ref="AD92">IF(Y92&lt;&gt;0,_xlfn.IFS(AC92&gt;AC78,$AL$4,AC92=AC78,$AL$4/2,AC92&lt;AC78,0),"")</f>
        <v/>
      </c>
      <c r="AE92" s="72"/>
    </row>
    <row r="93" spans="1:33" ht="50" customHeight="1" thickBot="1" x14ac:dyDescent="0.25">
      <c r="B93" s="230"/>
      <c r="C93" s="119"/>
      <c r="D93" s="97" t="s">
        <v>55</v>
      </c>
      <c r="E93" s="110"/>
      <c r="F93" s="64">
        <f>IF(E93=0,0,ROUNDDOWN(IF((240-E93)*0.8&lt;0,0,(240-E93)*0.8),0))</f>
        <v>0</v>
      </c>
      <c r="G93" s="113"/>
      <c r="H93" s="101"/>
      <c r="I93" s="96" cm="1">
        <f t="array" ref="I93">_xlfn.IFS(G92+G93=0,0,G92&lt;&gt;0,0,G93&lt;&gt;0,$F93)</f>
        <v>0</v>
      </c>
      <c r="J93" s="98"/>
      <c r="K93" s="90">
        <f t="shared" si="9"/>
        <v>0</v>
      </c>
      <c r="L93" s="102" t="str" cm="1">
        <f t="array" ref="L93">IF(G93&lt;&gt;0,_xlfn.IFS(K92+K93&gt;K78+K79,$AL$2,K92+K93=K78+K79,$AL$2/2,K92+K93&lt;K78+K79,0),"")</f>
        <v/>
      </c>
      <c r="M93" s="113"/>
      <c r="N93" s="98"/>
      <c r="O93" s="96" cm="1">
        <f t="array" ref="O93">_xlfn.IFS(M92+M93=0,0,M92&lt;&gt;0,0,M93&lt;&gt;0,$F93)</f>
        <v>0</v>
      </c>
      <c r="P93" s="99"/>
      <c r="Q93" s="90">
        <f t="shared" si="10"/>
        <v>0</v>
      </c>
      <c r="R93" s="102" t="str" cm="1">
        <f t="array" ref="R93">IF(M93&lt;&gt;0,_xlfn.IFS(Q92+Q93&gt;Q78+Q79,$AL$2,Q92+Q93=Q78+Q79,$AL$2/2,Q92+Q93&lt;Q78+Q79,0),"")</f>
        <v/>
      </c>
      <c r="S93" s="113"/>
      <c r="T93" s="98"/>
      <c r="U93" s="96" cm="1">
        <f t="array" ref="U93">_xlfn.IFS(S92+S93=0,0,S92&lt;&gt;0,0,S93&lt;&gt;0,$F93)</f>
        <v>0</v>
      </c>
      <c r="V93" s="99"/>
      <c r="W93" s="90">
        <f t="shared" si="11"/>
        <v>0</v>
      </c>
      <c r="X93" s="102" t="str" cm="1">
        <f t="array" ref="X93">IF(S93&lt;&gt;0,_xlfn.IFS(W92+W93&gt;W78+W79,$AL$2,W92+W93=W78+W79,$AL$2/2,W92+W93&lt;W78+W79,0),"")</f>
        <v/>
      </c>
      <c r="Y93" s="103"/>
      <c r="Z93" s="100"/>
      <c r="AA93" s="104"/>
      <c r="AB93" s="100"/>
      <c r="AC93" s="105"/>
      <c r="AD93" s="102"/>
      <c r="AE93" s="72"/>
    </row>
    <row r="94" spans="1:33" ht="4.5" customHeight="1" thickBot="1" x14ac:dyDescent="0.25">
      <c r="A94" s="14"/>
      <c r="B94" s="22"/>
      <c r="C94" s="22"/>
      <c r="D94" s="22"/>
      <c r="E94" s="22"/>
      <c r="F94" s="22"/>
      <c r="G94" s="74"/>
      <c r="H94" s="75"/>
      <c r="I94" s="74"/>
      <c r="J94" s="76"/>
      <c r="K94" s="74"/>
      <c r="L94" s="77"/>
      <c r="M94" s="74"/>
      <c r="N94" s="76"/>
      <c r="O94" s="74"/>
      <c r="P94" s="76"/>
      <c r="Q94" s="74"/>
      <c r="R94" s="77"/>
      <c r="S94" s="74"/>
      <c r="T94" s="76"/>
      <c r="U94" s="74"/>
      <c r="V94" s="76"/>
      <c r="W94" s="74"/>
      <c r="X94" s="77"/>
      <c r="Y94" s="74"/>
      <c r="Z94" s="76"/>
      <c r="AA94" s="74"/>
      <c r="AB94" s="76"/>
      <c r="AC94" s="74"/>
      <c r="AD94" s="77"/>
      <c r="AE94" s="72"/>
    </row>
    <row r="95" spans="1:33" ht="50" customHeight="1" thickBot="1" x14ac:dyDescent="0.25">
      <c r="B95" s="168" t="s">
        <v>23</v>
      </c>
      <c r="C95" s="169"/>
      <c r="D95" s="169"/>
      <c r="E95" s="169"/>
      <c r="F95" s="170"/>
      <c r="G95" s="78">
        <f>SUM(G88:G93)</f>
        <v>0</v>
      </c>
      <c r="H95" s="79" t="s">
        <v>48</v>
      </c>
      <c r="I95" s="80">
        <f>SUM(I88:I93)</f>
        <v>576</v>
      </c>
      <c r="J95" s="81" t="s">
        <v>49</v>
      </c>
      <c r="K95" s="82">
        <f>SUM(K88:K93)</f>
        <v>576</v>
      </c>
      <c r="L95" s="83" t="str">
        <f>IF(G95=0,"",IF(K95&gt;K81,$AL$3,IF(K95&lt;K81,0,$AL$3/2)))</f>
        <v/>
      </c>
      <c r="M95" s="78">
        <f>SUM(M88:M93)</f>
        <v>0</v>
      </c>
      <c r="N95" s="79" t="s">
        <v>48</v>
      </c>
      <c r="O95" s="80">
        <f>SUM(O88:O93)</f>
        <v>576</v>
      </c>
      <c r="P95" s="81" t="s">
        <v>49</v>
      </c>
      <c r="Q95" s="82">
        <f>SUM(Q88:Q93)</f>
        <v>576</v>
      </c>
      <c r="R95" s="83" t="str">
        <f>IF(M95=0,"",IF(Q95&gt;Q81,$AL$3,IF(Q95&lt;Q81,0,$AL$3/2)))</f>
        <v/>
      </c>
      <c r="S95" s="78">
        <f>SUM(S88:S93)</f>
        <v>0</v>
      </c>
      <c r="T95" s="79" t="s">
        <v>48</v>
      </c>
      <c r="U95" s="80">
        <f>SUM(U88:U93)</f>
        <v>576</v>
      </c>
      <c r="V95" s="81" t="s">
        <v>49</v>
      </c>
      <c r="W95" s="82">
        <f>SUM(W88:W93)</f>
        <v>576</v>
      </c>
      <c r="X95" s="83" t="str">
        <f>IF(S95=0,"",IF(W95&gt;W81,$AL$3,IF(W95&lt;W81,0,$AL$3/2)))</f>
        <v/>
      </c>
      <c r="Y95" s="78">
        <f>SUM(Y88:Y93)</f>
        <v>0</v>
      </c>
      <c r="Z95" s="79" t="s">
        <v>48</v>
      </c>
      <c r="AA95" s="80">
        <f>SUM(AA88:AA93)</f>
        <v>1728</v>
      </c>
      <c r="AB95" s="81" t="s">
        <v>49</v>
      </c>
      <c r="AC95" s="82">
        <f>SUM(AC88:AC93)</f>
        <v>1728</v>
      </c>
      <c r="AD95" s="83" t="str">
        <f>IF(Y95=0,"",IF(AC95&gt;AC81,$AL$5,IF(AC95&lt;AC81,0,$AL$5/2)))</f>
        <v/>
      </c>
      <c r="AE95" s="19" t="s">
        <v>24</v>
      </c>
    </row>
    <row r="96" spans="1:33" ht="37.5" customHeight="1" thickBot="1" x14ac:dyDescent="0.25">
      <c r="A96" s="14"/>
      <c r="B96" s="10"/>
      <c r="C96" s="20"/>
      <c r="D96" s="10"/>
      <c r="E96" s="10"/>
      <c r="F96" s="20"/>
      <c r="G96" s="22"/>
      <c r="H96" s="22"/>
      <c r="I96" s="22"/>
      <c r="J96" s="30"/>
      <c r="K96" s="38" t="s">
        <v>25</v>
      </c>
      <c r="L96" s="39" t="s">
        <v>26</v>
      </c>
      <c r="M96" s="22"/>
      <c r="N96" s="22"/>
      <c r="O96" s="22"/>
      <c r="P96" s="30"/>
      <c r="Q96" s="38" t="s">
        <v>25</v>
      </c>
      <c r="R96" s="39" t="s">
        <v>26</v>
      </c>
      <c r="S96" s="22"/>
      <c r="T96" s="22"/>
      <c r="U96" s="22"/>
      <c r="V96" s="30"/>
      <c r="W96" s="38" t="s">
        <v>25</v>
      </c>
      <c r="X96" s="39" t="s">
        <v>26</v>
      </c>
      <c r="Y96" s="22"/>
      <c r="Z96" s="22"/>
      <c r="AA96" s="22"/>
      <c r="AB96" s="23"/>
      <c r="AC96" s="38" t="s">
        <v>25</v>
      </c>
      <c r="AD96" s="39" t="s">
        <v>26</v>
      </c>
      <c r="AE96" s="84"/>
    </row>
    <row r="97" spans="1:33" ht="60" customHeight="1" thickBot="1" x14ac:dyDescent="0.25">
      <c r="A97" s="14"/>
      <c r="B97" s="22"/>
      <c r="C97" s="22"/>
      <c r="D97" s="22"/>
      <c r="E97" s="22"/>
      <c r="F97" s="22"/>
      <c r="G97" s="216" t="s">
        <v>27</v>
      </c>
      <c r="H97" s="217"/>
      <c r="I97" s="217"/>
      <c r="J97" s="217"/>
      <c r="K97" s="217"/>
      <c r="L97" s="85">
        <f>SUM(L88:L95)</f>
        <v>0</v>
      </c>
      <c r="M97" s="216" t="s">
        <v>27</v>
      </c>
      <c r="N97" s="217"/>
      <c r="O97" s="217"/>
      <c r="P97" s="217"/>
      <c r="Q97" s="217"/>
      <c r="R97" s="85">
        <f>SUM(R88:R95)</f>
        <v>0</v>
      </c>
      <c r="S97" s="216" t="s">
        <v>27</v>
      </c>
      <c r="T97" s="217"/>
      <c r="U97" s="217"/>
      <c r="V97" s="217"/>
      <c r="W97" s="217"/>
      <c r="X97" s="85">
        <f>SUM(X88:X95)</f>
        <v>0</v>
      </c>
      <c r="Y97" s="216" t="s">
        <v>28</v>
      </c>
      <c r="Z97" s="217"/>
      <c r="AA97" s="217"/>
      <c r="AB97" s="217"/>
      <c r="AC97" s="217"/>
      <c r="AD97" s="85">
        <f>SUM(AD88:AE95)</f>
        <v>0</v>
      </c>
      <c r="AE97" s="31" t="s">
        <v>29</v>
      </c>
      <c r="AF97" s="185">
        <f>AD97+X97+R97+L97</f>
        <v>0</v>
      </c>
      <c r="AG97" s="186"/>
    </row>
  </sheetData>
  <sheetProtection algorithmName="SHA-512" hashValue="LDxYCgMOk3o0H6C+80bRigUcdbVBzO4B/Hm1Bi7p4qX+3ejAviawYjyttAjcU07gWZN9S9OpBBmJB8rUYxFGcA==" saltValue="pZM2kS1EOlaqjWfhZ6Af3w==" spinCount="100000" sheet="1" objects="1" scenarios="1"/>
  <mergeCells count="257">
    <mergeCell ref="Y97:AC97"/>
    <mergeCell ref="AF97:AG97"/>
    <mergeCell ref="C87:D87"/>
    <mergeCell ref="B95:F95"/>
    <mergeCell ref="G97:K97"/>
    <mergeCell ref="M97:Q97"/>
    <mergeCell ref="S97:W97"/>
    <mergeCell ref="Y83:AC83"/>
    <mergeCell ref="AF83:AG83"/>
    <mergeCell ref="B86:F86"/>
    <mergeCell ref="G86:L86"/>
    <mergeCell ref="M86:R86"/>
    <mergeCell ref="S86:X86"/>
    <mergeCell ref="Y86:AD86"/>
    <mergeCell ref="B88:B93"/>
    <mergeCell ref="C73:D73"/>
    <mergeCell ref="B81:F81"/>
    <mergeCell ref="G83:K83"/>
    <mergeCell ref="M83:Q83"/>
    <mergeCell ref="S83:W83"/>
    <mergeCell ref="Y69:AC69"/>
    <mergeCell ref="AF69:AG69"/>
    <mergeCell ref="B72:F72"/>
    <mergeCell ref="G72:L72"/>
    <mergeCell ref="M72:R72"/>
    <mergeCell ref="S72:X72"/>
    <mergeCell ref="Y72:AD72"/>
    <mergeCell ref="B74:B79"/>
    <mergeCell ref="C59:D59"/>
    <mergeCell ref="B67:F67"/>
    <mergeCell ref="G69:K69"/>
    <mergeCell ref="M69:Q69"/>
    <mergeCell ref="S69:W69"/>
    <mergeCell ref="Y55:AC55"/>
    <mergeCell ref="AF55:AG55"/>
    <mergeCell ref="B58:F58"/>
    <mergeCell ref="G58:L58"/>
    <mergeCell ref="M58:R58"/>
    <mergeCell ref="S58:X58"/>
    <mergeCell ref="Y58:AD58"/>
    <mergeCell ref="B60:B65"/>
    <mergeCell ref="C45:D45"/>
    <mergeCell ref="B53:F53"/>
    <mergeCell ref="G55:K55"/>
    <mergeCell ref="M55:Q55"/>
    <mergeCell ref="S55:W55"/>
    <mergeCell ref="U40:Z40"/>
    <mergeCell ref="AA40:AE40"/>
    <mergeCell ref="R41:T41"/>
    <mergeCell ref="U41:Z41"/>
    <mergeCell ref="AA41:AE41"/>
    <mergeCell ref="B44:F44"/>
    <mergeCell ref="G44:L44"/>
    <mergeCell ref="M44:R44"/>
    <mergeCell ref="S44:X44"/>
    <mergeCell ref="Y44:AD44"/>
    <mergeCell ref="B40:D40"/>
    <mergeCell ref="E40:H40"/>
    <mergeCell ref="I40:J40"/>
    <mergeCell ref="K40:N40"/>
    <mergeCell ref="O40:P40"/>
    <mergeCell ref="R40:T40"/>
    <mergeCell ref="B46:B51"/>
    <mergeCell ref="AF31:AG31"/>
    <mergeCell ref="B32:AE33"/>
    <mergeCell ref="B34:P34"/>
    <mergeCell ref="R34:AE34"/>
    <mergeCell ref="E36:J36"/>
    <mergeCell ref="K36:P36"/>
    <mergeCell ref="U35:Z35"/>
    <mergeCell ref="AA35:AE35"/>
    <mergeCell ref="B39:D39"/>
    <mergeCell ref="E39:J39"/>
    <mergeCell ref="K39:P39"/>
    <mergeCell ref="R39:T39"/>
    <mergeCell ref="U39:Z39"/>
    <mergeCell ref="AA39:AE39"/>
    <mergeCell ref="B38:D38"/>
    <mergeCell ref="E38:J38"/>
    <mergeCell ref="K38:P38"/>
    <mergeCell ref="R38:T38"/>
    <mergeCell ref="U38:Z38"/>
    <mergeCell ref="AA38:AE38"/>
    <mergeCell ref="G31:J31"/>
    <mergeCell ref="K31:L31"/>
    <mergeCell ref="M31:P31"/>
    <mergeCell ref="Q31:R31"/>
    <mergeCell ref="S31:V31"/>
    <mergeCell ref="W31:X31"/>
    <mergeCell ref="Y31:AB31"/>
    <mergeCell ref="AC31:AD31"/>
    <mergeCell ref="B37:D37"/>
    <mergeCell ref="E37:J37"/>
    <mergeCell ref="K37:P37"/>
    <mergeCell ref="R37:T37"/>
    <mergeCell ref="U37:Z37"/>
    <mergeCell ref="AA37:AE37"/>
    <mergeCell ref="R36:T36"/>
    <mergeCell ref="U36:Z36"/>
    <mergeCell ref="AA36:AE36"/>
    <mergeCell ref="Y26:AB26"/>
    <mergeCell ref="AC26:AD26"/>
    <mergeCell ref="B29:F29"/>
    <mergeCell ref="G29:J29"/>
    <mergeCell ref="K29:L29"/>
    <mergeCell ref="M29:P29"/>
    <mergeCell ref="Q29:R29"/>
    <mergeCell ref="S29:V29"/>
    <mergeCell ref="W29:X29"/>
    <mergeCell ref="Y29:AB29"/>
    <mergeCell ref="G26:J26"/>
    <mergeCell ref="K26:L26"/>
    <mergeCell ref="M26:P26"/>
    <mergeCell ref="Q26:R26"/>
    <mergeCell ref="S26:V26"/>
    <mergeCell ref="W26:X26"/>
    <mergeCell ref="AC29:AD29"/>
    <mergeCell ref="Y24:AB24"/>
    <mergeCell ref="AC24:AD24"/>
    <mergeCell ref="G25:J25"/>
    <mergeCell ref="K25:L25"/>
    <mergeCell ref="M25:P25"/>
    <mergeCell ref="Q25:R25"/>
    <mergeCell ref="S25:V25"/>
    <mergeCell ref="W25:X25"/>
    <mergeCell ref="Y25:AB25"/>
    <mergeCell ref="AC25:AD25"/>
    <mergeCell ref="G24:J24"/>
    <mergeCell ref="K24:L24"/>
    <mergeCell ref="M24:P24"/>
    <mergeCell ref="Q24:R24"/>
    <mergeCell ref="S24:V24"/>
    <mergeCell ref="W24:X24"/>
    <mergeCell ref="C21:D21"/>
    <mergeCell ref="G21:J21"/>
    <mergeCell ref="K21:L21"/>
    <mergeCell ref="M21:P21"/>
    <mergeCell ref="Q21:R21"/>
    <mergeCell ref="S21:V21"/>
    <mergeCell ref="Y22:AB22"/>
    <mergeCell ref="AC22:AD22"/>
    <mergeCell ref="G23:J23"/>
    <mergeCell ref="K23:L23"/>
    <mergeCell ref="M23:P23"/>
    <mergeCell ref="Q23:R23"/>
    <mergeCell ref="S23:V23"/>
    <mergeCell ref="W23:X23"/>
    <mergeCell ref="Y23:AB23"/>
    <mergeCell ref="AC23:AD23"/>
    <mergeCell ref="W21:X21"/>
    <mergeCell ref="Y21:AB21"/>
    <mergeCell ref="AC21:AD21"/>
    <mergeCell ref="G22:J22"/>
    <mergeCell ref="K22:L22"/>
    <mergeCell ref="M22:P22"/>
    <mergeCell ref="Q22:R22"/>
    <mergeCell ref="S22:V22"/>
    <mergeCell ref="W22:X22"/>
    <mergeCell ref="Y9:AB9"/>
    <mergeCell ref="AC9:AD9"/>
    <mergeCell ref="AF13:AG13"/>
    <mergeCell ref="B20:F20"/>
    <mergeCell ref="G20:L20"/>
    <mergeCell ref="M20:R20"/>
    <mergeCell ref="S20:X20"/>
    <mergeCell ref="Y20:AD20"/>
    <mergeCell ref="AC11:AD11"/>
    <mergeCell ref="G13:J13"/>
    <mergeCell ref="K13:L13"/>
    <mergeCell ref="M13:P13"/>
    <mergeCell ref="Q13:R13"/>
    <mergeCell ref="S13:V13"/>
    <mergeCell ref="W13:X13"/>
    <mergeCell ref="Y13:AB13"/>
    <mergeCell ref="AC13:AD13"/>
    <mergeCell ref="S6:V6"/>
    <mergeCell ref="W6:X6"/>
    <mergeCell ref="Y8:AB8"/>
    <mergeCell ref="AC8:AD8"/>
    <mergeCell ref="B11:F11"/>
    <mergeCell ref="G11:J11"/>
    <mergeCell ref="K11:L11"/>
    <mergeCell ref="M11:P11"/>
    <mergeCell ref="Q11:R11"/>
    <mergeCell ref="S11:V11"/>
    <mergeCell ref="W11:X11"/>
    <mergeCell ref="Y11:AB11"/>
    <mergeCell ref="G8:J8"/>
    <mergeCell ref="K8:L8"/>
    <mergeCell ref="M8:P8"/>
    <mergeCell ref="Q8:R8"/>
    <mergeCell ref="S8:V8"/>
    <mergeCell ref="W8:X8"/>
    <mergeCell ref="G9:J9"/>
    <mergeCell ref="K9:L9"/>
    <mergeCell ref="M9:P9"/>
    <mergeCell ref="Q9:R9"/>
    <mergeCell ref="S9:V9"/>
    <mergeCell ref="W9:X9"/>
    <mergeCell ref="C3:D3"/>
    <mergeCell ref="G3:J3"/>
    <mergeCell ref="K3:L3"/>
    <mergeCell ref="M3:P3"/>
    <mergeCell ref="Q3:R3"/>
    <mergeCell ref="S3:V3"/>
    <mergeCell ref="Y4:AB4"/>
    <mergeCell ref="AC4:AD4"/>
    <mergeCell ref="G5:J5"/>
    <mergeCell ref="K5:L5"/>
    <mergeCell ref="M5:P5"/>
    <mergeCell ref="Q5:R5"/>
    <mergeCell ref="S5:V5"/>
    <mergeCell ref="W5:X5"/>
    <mergeCell ref="Y5:AB5"/>
    <mergeCell ref="AC5:AD5"/>
    <mergeCell ref="W3:X3"/>
    <mergeCell ref="Y3:AB3"/>
    <mergeCell ref="AC3:AD3"/>
    <mergeCell ref="G4:J4"/>
    <mergeCell ref="K4:L4"/>
    <mergeCell ref="M4:P4"/>
    <mergeCell ref="Q4:R4"/>
    <mergeCell ref="S4:V4"/>
    <mergeCell ref="W4:X4"/>
    <mergeCell ref="D1:F1"/>
    <mergeCell ref="G1:M1"/>
    <mergeCell ref="R1:S1"/>
    <mergeCell ref="T1:AA1"/>
    <mergeCell ref="B2:F2"/>
    <mergeCell ref="G2:L2"/>
    <mergeCell ref="M2:R2"/>
    <mergeCell ref="S2:X2"/>
    <mergeCell ref="Y2:AD2"/>
    <mergeCell ref="B4:B9"/>
    <mergeCell ref="G27:J27"/>
    <mergeCell ref="K27:L27"/>
    <mergeCell ref="M27:P27"/>
    <mergeCell ref="Q27:R27"/>
    <mergeCell ref="S27:V27"/>
    <mergeCell ref="W27:X27"/>
    <mergeCell ref="Y27:AB27"/>
    <mergeCell ref="AC27:AD27"/>
    <mergeCell ref="B22:B27"/>
    <mergeCell ref="Y6:AB6"/>
    <mergeCell ref="AC6:AD6"/>
    <mergeCell ref="G7:J7"/>
    <mergeCell ref="K7:L7"/>
    <mergeCell ref="M7:P7"/>
    <mergeCell ref="Q7:R7"/>
    <mergeCell ref="S7:V7"/>
    <mergeCell ref="W7:X7"/>
    <mergeCell ref="Y7:AB7"/>
    <mergeCell ref="AC7:AD7"/>
    <mergeCell ref="G6:J6"/>
    <mergeCell ref="K6:L6"/>
    <mergeCell ref="M6:P6"/>
    <mergeCell ref="Q6:R6"/>
  </mergeCells>
  <pageMargins left="0.2" right="0.2" top="0.2" bottom="0.2" header="0.3" footer="0.3"/>
  <pageSetup scale="48" fitToHeight="0" orientation="landscape" r:id="rId1"/>
  <rowBreaks count="1" manualBreakCount="1">
    <brk id="70" max="3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Instructions</vt:lpstr>
      <vt:lpstr>Match 1</vt:lpstr>
      <vt:lpstr>'Match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Downes</dc:creator>
  <cp:lastModifiedBy>chris myxleague</cp:lastModifiedBy>
  <dcterms:created xsi:type="dcterms:W3CDTF">2024-01-12T05:34:31Z</dcterms:created>
  <dcterms:modified xsi:type="dcterms:W3CDTF">2025-09-18T03:31:28Z</dcterms:modified>
</cp:coreProperties>
</file>